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552"/>
  </bookViews>
  <sheets>
    <sheet name="Sheet1" sheetId="1" r:id="rId1"/>
  </sheets>
  <definedNames>
    <definedName name="_xlnm._FilterDatabase" localSheetId="0" hidden="1">Sheet1!$A$4:$T$103</definedName>
    <definedName name="_xlnm.Print_Titles" localSheetId="0">Sheet1!$2:$5</definedName>
  </definedNames>
  <calcPr calcId="144525"/>
</workbook>
</file>

<file path=xl/sharedStrings.xml><?xml version="1.0" encoding="utf-8"?>
<sst xmlns="http://schemas.openxmlformats.org/spreadsheetml/2006/main" count="201">
  <si>
    <t>附件</t>
  </si>
  <si>
    <r>
      <rPr>
        <sz val="28"/>
        <rFont val="仿宋_GB2312"/>
        <charset val="134"/>
      </rPr>
      <t>沙坡头区</t>
    </r>
    <r>
      <rPr>
        <sz val="28"/>
        <rFont val="Times New Roman"/>
        <charset val="134"/>
      </rPr>
      <t>2025</t>
    </r>
    <r>
      <rPr>
        <sz val="28"/>
        <rFont val="仿宋_GB2312"/>
        <charset val="134"/>
      </rPr>
      <t>年巩固拓展脱贫攻坚成果和乡村振兴项目完成情况统计表</t>
    </r>
  </si>
  <si>
    <r>
      <rPr>
        <b/>
        <sz val="14"/>
        <rFont val="仿宋_GB2312"/>
        <charset val="134"/>
      </rPr>
      <t>日期：</t>
    </r>
    <r>
      <rPr>
        <b/>
        <sz val="14"/>
        <rFont val="Times New Roman"/>
        <charset val="134"/>
      </rPr>
      <t>2025</t>
    </r>
    <r>
      <rPr>
        <b/>
        <sz val="14"/>
        <rFont val="仿宋_GB2312"/>
        <charset val="134"/>
      </rPr>
      <t>年12月3日</t>
    </r>
  </si>
  <si>
    <r>
      <rPr>
        <b/>
        <sz val="14"/>
        <rFont val="仿宋_GB2312"/>
        <charset val="134"/>
      </rPr>
      <t>序号</t>
    </r>
  </si>
  <si>
    <r>
      <rPr>
        <b/>
        <sz val="14"/>
        <rFont val="仿宋_GB2312"/>
        <charset val="134"/>
      </rPr>
      <t>项目名称</t>
    </r>
  </si>
  <si>
    <r>
      <rPr>
        <b/>
        <sz val="14"/>
        <rFont val="仿宋_GB2312"/>
        <charset val="134"/>
      </rPr>
      <t>实施单位</t>
    </r>
  </si>
  <si>
    <r>
      <rPr>
        <b/>
        <sz val="14"/>
        <rFont val="仿宋_GB2312"/>
        <charset val="134"/>
      </rPr>
      <t>建设地点</t>
    </r>
  </si>
  <si>
    <r>
      <rPr>
        <b/>
        <sz val="14"/>
        <rFont val="仿宋_GB2312"/>
        <charset val="134"/>
      </rPr>
      <t>主要建设内容</t>
    </r>
  </si>
  <si>
    <r>
      <rPr>
        <b/>
        <sz val="14"/>
        <rFont val="仿宋_GB2312"/>
        <charset val="134"/>
      </rPr>
      <t>资金使用情况（万元）</t>
    </r>
  </si>
  <si>
    <r>
      <rPr>
        <b/>
        <sz val="14"/>
        <rFont val="仿宋_GB2312"/>
        <charset val="134"/>
      </rPr>
      <t>项目是否开工</t>
    </r>
  </si>
  <si>
    <r>
      <rPr>
        <b/>
        <sz val="14"/>
        <rFont val="仿宋_GB2312"/>
        <charset val="134"/>
      </rPr>
      <t>项目是否完工</t>
    </r>
  </si>
  <si>
    <r>
      <rPr>
        <b/>
        <sz val="14"/>
        <rFont val="仿宋_GB2312"/>
        <charset val="134"/>
      </rPr>
      <t>绩效目标完成情况</t>
    </r>
  </si>
  <si>
    <r>
      <rPr>
        <b/>
        <sz val="14"/>
        <rFont val="仿宋_GB2312"/>
        <charset val="134"/>
      </rPr>
      <t>联农带农富农实现情况</t>
    </r>
  </si>
  <si>
    <r>
      <rPr>
        <b/>
        <sz val="14"/>
        <rFont val="仿宋_GB2312"/>
        <charset val="134"/>
      </rPr>
      <t>备注</t>
    </r>
  </si>
  <si>
    <r>
      <rPr>
        <b/>
        <sz val="14"/>
        <rFont val="仿宋_GB2312"/>
        <charset val="134"/>
      </rPr>
      <t>安排小计</t>
    </r>
  </si>
  <si>
    <r>
      <rPr>
        <b/>
        <sz val="14"/>
        <rFont val="仿宋_GB2312"/>
        <charset val="134"/>
      </rPr>
      <t>支付小计</t>
    </r>
  </si>
  <si>
    <r>
      <rPr>
        <b/>
        <sz val="14"/>
        <rFont val="仿宋_GB2312"/>
        <charset val="134"/>
      </rPr>
      <t>中央衔接资金安排情况</t>
    </r>
  </si>
  <si>
    <r>
      <rPr>
        <b/>
        <sz val="14"/>
        <rFont val="仿宋_GB2312"/>
        <charset val="134"/>
      </rPr>
      <t>中央衔接资金支付情况</t>
    </r>
  </si>
  <si>
    <r>
      <rPr>
        <b/>
        <sz val="14"/>
        <rFont val="仿宋_GB2312"/>
        <charset val="134"/>
      </rPr>
      <t>自治区衔接资金安排情况</t>
    </r>
  </si>
  <si>
    <r>
      <rPr>
        <b/>
        <sz val="14"/>
        <rFont val="仿宋_GB2312"/>
        <charset val="134"/>
      </rPr>
      <t>自治区衔接资金支付情况</t>
    </r>
  </si>
  <si>
    <r>
      <rPr>
        <b/>
        <sz val="14"/>
        <rFont val="仿宋_GB2312"/>
        <charset val="134"/>
      </rPr>
      <t>自治区地方债资金安排情况</t>
    </r>
  </si>
  <si>
    <r>
      <rPr>
        <b/>
        <sz val="14"/>
        <rFont val="仿宋_GB2312"/>
        <charset val="134"/>
      </rPr>
      <t>自治区地方债资金支付情况</t>
    </r>
  </si>
  <si>
    <r>
      <rPr>
        <b/>
        <sz val="14"/>
        <rFont val="仿宋_GB2312"/>
        <charset val="134"/>
      </rPr>
      <t>其他资金安排情况</t>
    </r>
  </si>
  <si>
    <r>
      <rPr>
        <b/>
        <sz val="14"/>
        <rFont val="仿宋_GB2312"/>
        <charset val="134"/>
      </rPr>
      <t>其他资金支付情况</t>
    </r>
  </si>
  <si>
    <r>
      <rPr>
        <b/>
        <sz val="14"/>
        <rFont val="仿宋_GB2312"/>
        <charset val="134"/>
      </rPr>
      <t>合计</t>
    </r>
  </si>
  <si>
    <r>
      <rPr>
        <b/>
        <sz val="14"/>
        <rFont val="仿宋_GB2312"/>
        <charset val="134"/>
      </rPr>
      <t>一</t>
    </r>
  </si>
  <si>
    <r>
      <rPr>
        <b/>
        <sz val="14"/>
        <rFont val="仿宋_GB2312"/>
        <charset val="134"/>
      </rPr>
      <t>产业发展类</t>
    </r>
  </si>
  <si>
    <r>
      <rPr>
        <sz val="14"/>
        <rFont val="仿宋_GB2312"/>
        <charset val="134"/>
      </rPr>
      <t>沙坡头区</t>
    </r>
    <r>
      <rPr>
        <sz val="14"/>
        <rFont val="Times New Roman"/>
        <charset val="134"/>
      </rPr>
      <t>2025</t>
    </r>
    <r>
      <rPr>
        <sz val="14"/>
        <rFont val="仿宋_GB2312"/>
        <charset val="134"/>
      </rPr>
      <t>年压砂地深松整地作业项目</t>
    </r>
  </si>
  <si>
    <r>
      <rPr>
        <sz val="14"/>
        <rFont val="仿宋_GB2312"/>
        <charset val="134"/>
      </rPr>
      <t>沙坡头区农业技术推广服务中心</t>
    </r>
  </si>
  <si>
    <r>
      <rPr>
        <sz val="14"/>
        <rFont val="仿宋_GB2312"/>
        <charset val="134"/>
      </rPr>
      <t>常乐镇</t>
    </r>
    <r>
      <rPr>
        <sz val="14"/>
        <rFont val="Times New Roman"/>
        <charset val="134"/>
      </rPr>
      <t>,</t>
    </r>
    <r>
      <rPr>
        <sz val="14"/>
        <rFont val="仿宋_GB2312"/>
        <charset val="134"/>
      </rPr>
      <t>香山乡</t>
    </r>
    <r>
      <rPr>
        <sz val="14"/>
        <rFont val="Times New Roman"/>
        <charset val="134"/>
      </rPr>
      <t>,</t>
    </r>
    <r>
      <rPr>
        <sz val="14"/>
        <rFont val="仿宋_GB2312"/>
        <charset val="134"/>
      </rPr>
      <t>兴仁镇</t>
    </r>
    <r>
      <rPr>
        <sz val="14"/>
        <rFont val="Times New Roman"/>
        <charset val="134"/>
      </rPr>
      <t>,</t>
    </r>
    <r>
      <rPr>
        <sz val="14"/>
        <rFont val="仿宋_GB2312"/>
        <charset val="134"/>
      </rPr>
      <t>永康镇</t>
    </r>
  </si>
  <si>
    <r>
      <rPr>
        <sz val="14"/>
        <rFont val="仿宋_GB2312"/>
        <charset val="134"/>
      </rPr>
      <t>对香山、兴仁、常乐、永康</t>
    </r>
    <r>
      <rPr>
        <sz val="14"/>
        <rFont val="Times New Roman"/>
        <charset val="134"/>
      </rPr>
      <t>4</t>
    </r>
    <r>
      <rPr>
        <sz val="14"/>
        <rFont val="仿宋_GB2312"/>
        <charset val="134"/>
      </rPr>
      <t>个乡镇</t>
    </r>
    <r>
      <rPr>
        <sz val="14"/>
        <rFont val="Times New Roman"/>
        <charset val="134"/>
      </rPr>
      <t>8.4</t>
    </r>
    <r>
      <rPr>
        <sz val="14"/>
        <rFont val="仿宋_GB2312"/>
        <charset val="134"/>
      </rPr>
      <t>万亩的压砂地实施深松整地作业。</t>
    </r>
  </si>
  <si>
    <r>
      <rPr>
        <sz val="14"/>
        <rFont val="仿宋_GB2312"/>
        <charset val="134"/>
      </rPr>
      <t>是</t>
    </r>
  </si>
  <si>
    <r>
      <rPr>
        <sz val="14"/>
        <rFont val="仿宋_GB2312"/>
        <charset val="134"/>
      </rPr>
      <t>全部完成</t>
    </r>
  </si>
  <si>
    <r>
      <rPr>
        <sz val="14"/>
        <rFont val="仿宋_GB2312"/>
        <charset val="134"/>
      </rPr>
      <t>全部实现</t>
    </r>
  </si>
  <si>
    <r>
      <rPr>
        <sz val="14"/>
        <rFont val="仿宋_GB2312"/>
        <charset val="134"/>
      </rPr>
      <t>沙坡头中部干旱带金银花产业发展项目</t>
    </r>
  </si>
  <si>
    <r>
      <rPr>
        <sz val="14"/>
        <rFont val="仿宋_GB2312"/>
        <charset val="134"/>
      </rPr>
      <t>沙坡头区永康镇人民政府</t>
    </r>
  </si>
  <si>
    <r>
      <rPr>
        <sz val="14"/>
        <rFont val="仿宋_GB2312"/>
        <charset val="134"/>
      </rPr>
      <t>永康镇</t>
    </r>
  </si>
  <si>
    <r>
      <rPr>
        <sz val="14"/>
        <rFont val="仿宋_GB2312"/>
        <charset val="134"/>
      </rPr>
      <t>对于现存种植的金银花，如存在缺苗断垄、亩株数未达到</t>
    </r>
    <r>
      <rPr>
        <sz val="14"/>
        <rFont val="Times New Roman"/>
        <charset val="134"/>
      </rPr>
      <t>330</t>
    </r>
    <r>
      <rPr>
        <sz val="14"/>
        <rFont val="仿宋_GB2312"/>
        <charset val="134"/>
      </rPr>
      <t>株且种植主体有继续经营意愿并需要进行补植的进行统一补植。</t>
    </r>
  </si>
  <si>
    <r>
      <rPr>
        <sz val="14"/>
        <rFont val="仿宋_GB2312"/>
        <charset val="134"/>
      </rPr>
      <t>沙坡头区宣和镇人民政府</t>
    </r>
  </si>
  <si>
    <r>
      <rPr>
        <sz val="14"/>
        <rFont val="仿宋_GB2312"/>
        <charset val="134"/>
      </rPr>
      <t>宣和镇</t>
    </r>
  </si>
  <si>
    <r>
      <rPr>
        <sz val="14"/>
        <rFont val="仿宋_GB2312"/>
        <charset val="134"/>
      </rPr>
      <t>沙坡头区常乐镇人民政府</t>
    </r>
  </si>
  <si>
    <r>
      <rPr>
        <sz val="14"/>
        <rFont val="仿宋_GB2312"/>
        <charset val="134"/>
      </rPr>
      <t>常乐镇</t>
    </r>
  </si>
  <si>
    <r>
      <rPr>
        <sz val="14"/>
        <rFont val="仿宋_GB2312"/>
        <charset val="134"/>
      </rPr>
      <t>沙坡头区</t>
    </r>
    <r>
      <rPr>
        <sz val="14"/>
        <rFont val="Times New Roman"/>
        <charset val="134"/>
      </rPr>
      <t>2025</t>
    </r>
    <r>
      <rPr>
        <sz val="14"/>
        <rFont val="仿宋_GB2312"/>
        <charset val="134"/>
      </rPr>
      <t>年脱贫人口发展产业暨庭院经济奖补项目</t>
    </r>
  </si>
  <si>
    <r>
      <rPr>
        <sz val="14"/>
        <rFont val="仿宋_GB2312"/>
        <charset val="134"/>
      </rPr>
      <t>沙坡头区乡村振兴服务中心</t>
    </r>
  </si>
  <si>
    <r>
      <rPr>
        <sz val="14"/>
        <rFont val="仿宋_GB2312"/>
        <charset val="134"/>
      </rPr>
      <t>沙坡头区</t>
    </r>
  </si>
  <si>
    <r>
      <rPr>
        <sz val="14"/>
        <rFont val="仿宋_GB2312"/>
        <charset val="134"/>
      </rPr>
      <t>采取差别化正向激励政策，对辖区内从事种植业、养殖业和个体经营经济的脱贫户及监测户进行奖补。</t>
    </r>
  </si>
  <si>
    <r>
      <rPr>
        <sz val="14"/>
        <rFont val="仿宋_GB2312"/>
        <charset val="134"/>
      </rPr>
      <t>沙坡头中部干旱带小茴香产业发展项目</t>
    </r>
  </si>
  <si>
    <r>
      <rPr>
        <sz val="14"/>
        <rFont val="仿宋_GB2312"/>
        <charset val="134"/>
      </rPr>
      <t>沙坡头区兴仁镇人民政府</t>
    </r>
  </si>
  <si>
    <r>
      <rPr>
        <sz val="14"/>
        <rFont val="仿宋_GB2312"/>
        <charset val="134"/>
      </rPr>
      <t>兴仁镇</t>
    </r>
  </si>
  <si>
    <r>
      <rPr>
        <sz val="14"/>
        <rFont val="仿宋_GB2312"/>
        <charset val="134"/>
      </rPr>
      <t>发展小茴香</t>
    </r>
    <r>
      <rPr>
        <sz val="14"/>
        <rFont val="Times New Roman"/>
        <charset val="134"/>
      </rPr>
      <t>2</t>
    </r>
    <r>
      <rPr>
        <sz val="14"/>
        <rFont val="仿宋_GB2312"/>
        <charset val="134"/>
      </rPr>
      <t>万亩，按照</t>
    </r>
    <r>
      <rPr>
        <sz val="14"/>
        <rFont val="Times New Roman"/>
        <charset val="134"/>
      </rPr>
      <t>1.25</t>
    </r>
    <r>
      <rPr>
        <sz val="14"/>
        <rFont val="仿宋_GB2312"/>
        <charset val="134"/>
      </rPr>
      <t>公斤</t>
    </r>
    <r>
      <rPr>
        <sz val="14"/>
        <rFont val="Times New Roman"/>
        <charset val="134"/>
      </rPr>
      <t>/</t>
    </r>
    <r>
      <rPr>
        <sz val="14"/>
        <rFont val="仿宋_GB2312"/>
        <charset val="134"/>
      </rPr>
      <t>亩的标准，统一采购优质小茴香种子，统一发放至经营主体。</t>
    </r>
  </si>
  <si>
    <r>
      <rPr>
        <sz val="14"/>
        <rFont val="仿宋_GB2312"/>
        <charset val="134"/>
      </rPr>
      <t>沙坡头区香山乡人民政府</t>
    </r>
  </si>
  <si>
    <r>
      <rPr>
        <sz val="14"/>
        <rFont val="仿宋_GB2312"/>
        <charset val="134"/>
      </rPr>
      <t>香山乡</t>
    </r>
  </si>
  <si>
    <r>
      <rPr>
        <sz val="14"/>
        <rFont val="仿宋_GB2312"/>
        <charset val="134"/>
      </rPr>
      <t>沙坡头区中部干旱带辣椒产业发展项目</t>
    </r>
  </si>
  <si>
    <r>
      <rPr>
        <sz val="14"/>
        <rFont val="仿宋_GB2312"/>
        <charset val="134"/>
      </rPr>
      <t>发展辣椒产业</t>
    </r>
    <r>
      <rPr>
        <sz val="14"/>
        <rFont val="Times New Roman"/>
        <charset val="134"/>
      </rPr>
      <t>1</t>
    </r>
    <r>
      <rPr>
        <sz val="14"/>
        <rFont val="仿宋_GB2312"/>
        <charset val="134"/>
      </rPr>
      <t>万亩，按照</t>
    </r>
    <r>
      <rPr>
        <sz val="14"/>
        <rFont val="Times New Roman"/>
        <charset val="134"/>
      </rPr>
      <t>1000</t>
    </r>
    <r>
      <rPr>
        <sz val="14"/>
        <rFont val="仿宋_GB2312"/>
        <charset val="134"/>
      </rPr>
      <t>株</t>
    </r>
    <r>
      <rPr>
        <sz val="14"/>
        <rFont val="Times New Roman"/>
        <charset val="134"/>
      </rPr>
      <t>/</t>
    </r>
    <r>
      <rPr>
        <sz val="14"/>
        <rFont val="仿宋_GB2312"/>
        <charset val="134"/>
      </rPr>
      <t>亩的标准，统一采购优质辣椒种苗，统一发放至经营主体。</t>
    </r>
  </si>
  <si>
    <r>
      <rPr>
        <sz val="14"/>
        <rFont val="仿宋_GB2312"/>
        <charset val="134"/>
      </rPr>
      <t>沙坡头区</t>
    </r>
    <r>
      <rPr>
        <sz val="14"/>
        <rFont val="Times New Roman"/>
        <charset val="134"/>
      </rPr>
      <t>2025</t>
    </r>
    <r>
      <rPr>
        <sz val="14"/>
        <rFont val="仿宋_GB2312"/>
        <charset val="134"/>
      </rPr>
      <t>年彩椒扩规增效项目</t>
    </r>
  </si>
  <si>
    <r>
      <rPr>
        <sz val="14"/>
        <rFont val="仿宋_GB2312"/>
        <charset val="134"/>
      </rPr>
      <t>沙坡头区柔远镇人民政府</t>
    </r>
  </si>
  <si>
    <r>
      <rPr>
        <sz val="14"/>
        <rFont val="仿宋_GB2312"/>
        <charset val="134"/>
      </rPr>
      <t>柔远镇</t>
    </r>
  </si>
  <si>
    <r>
      <rPr>
        <sz val="14"/>
        <rFont val="仿宋_GB2312"/>
        <charset val="134"/>
      </rPr>
      <t>以</t>
    </r>
    <r>
      <rPr>
        <sz val="14"/>
        <rFont val="Times New Roman"/>
        <charset val="134"/>
      </rPr>
      <t>80</t>
    </r>
    <r>
      <rPr>
        <sz val="14"/>
        <rFont val="仿宋_GB2312"/>
        <charset val="134"/>
      </rPr>
      <t>米长的标准日光温室为基准，种植彩椒</t>
    </r>
    <r>
      <rPr>
        <sz val="14"/>
        <rFont val="Times New Roman"/>
        <charset val="134"/>
      </rPr>
      <t>1000</t>
    </r>
    <r>
      <rPr>
        <sz val="14"/>
        <rFont val="仿宋_GB2312"/>
        <charset val="134"/>
      </rPr>
      <t>座，对种苗、肥料、农技服务等环节进行扶持，预计补贴资金</t>
    </r>
    <r>
      <rPr>
        <sz val="14"/>
        <rFont val="Times New Roman"/>
        <charset val="134"/>
      </rPr>
      <t>300</t>
    </r>
    <r>
      <rPr>
        <sz val="14"/>
        <rFont val="仿宋_GB2312"/>
        <charset val="134"/>
      </rPr>
      <t>万元，其中：财政衔接推进乡村振兴补助资金</t>
    </r>
    <r>
      <rPr>
        <sz val="14"/>
        <rFont val="Times New Roman"/>
        <charset val="134"/>
      </rPr>
      <t>200</t>
    </r>
    <r>
      <rPr>
        <sz val="14"/>
        <rFont val="仿宋_GB2312"/>
        <charset val="134"/>
      </rPr>
      <t>万元，本级财政配套资金</t>
    </r>
    <r>
      <rPr>
        <sz val="14"/>
        <rFont val="Times New Roman"/>
        <charset val="134"/>
      </rPr>
      <t>100</t>
    </r>
    <r>
      <rPr>
        <sz val="14"/>
        <rFont val="仿宋_GB2312"/>
        <charset val="134"/>
      </rPr>
      <t>万元。由各乡镇统一组织采购实施，按照实施进度兑付资金，具体资金以实际核算为准。一是种苗预计每座定植</t>
    </r>
    <r>
      <rPr>
        <sz val="14"/>
        <rFont val="Times New Roman"/>
        <charset val="134"/>
      </rPr>
      <t>2000</t>
    </r>
    <r>
      <rPr>
        <sz val="14"/>
        <rFont val="仿宋_GB2312"/>
        <charset val="134"/>
      </rPr>
      <t>株（以具体种植数量为准），每株补贴</t>
    </r>
    <r>
      <rPr>
        <sz val="14"/>
        <rFont val="Times New Roman"/>
        <charset val="134"/>
      </rPr>
      <t>0.5</t>
    </r>
    <r>
      <rPr>
        <sz val="14"/>
        <rFont val="仿宋_GB2312"/>
        <charset val="134"/>
      </rPr>
      <t>元，预计</t>
    </r>
    <r>
      <rPr>
        <sz val="14"/>
        <rFont val="Times New Roman"/>
        <charset val="134"/>
      </rPr>
      <t>100</t>
    </r>
    <r>
      <rPr>
        <sz val="14"/>
        <rFont val="仿宋_GB2312"/>
        <charset val="134"/>
      </rPr>
      <t>万元；二是肥料（腐熟羊粪</t>
    </r>
    <r>
      <rPr>
        <sz val="14"/>
        <rFont val="Times New Roman"/>
        <charset val="134"/>
      </rPr>
      <t>/</t>
    </r>
    <r>
      <rPr>
        <sz val="14"/>
        <rFont val="仿宋_GB2312"/>
        <charset val="134"/>
      </rPr>
      <t>大豆肥）以物化方式每座补贴</t>
    </r>
    <r>
      <rPr>
        <sz val="14"/>
        <rFont val="Times New Roman"/>
        <charset val="134"/>
      </rPr>
      <t>1000</t>
    </r>
    <r>
      <rPr>
        <sz val="14"/>
        <rFont val="仿宋_GB2312"/>
        <charset val="134"/>
      </rPr>
      <t>元，预计</t>
    </r>
    <r>
      <rPr>
        <sz val="14"/>
        <rFont val="Times New Roman"/>
        <charset val="134"/>
      </rPr>
      <t>100</t>
    </r>
    <r>
      <rPr>
        <sz val="14"/>
        <rFont val="仿宋_GB2312"/>
        <charset val="134"/>
      </rPr>
      <t>万元；三是聘请</t>
    </r>
    <r>
      <rPr>
        <sz val="14"/>
        <rFont val="Times New Roman"/>
        <charset val="134"/>
      </rPr>
      <t>5</t>
    </r>
    <r>
      <rPr>
        <sz val="14"/>
        <rFont val="仿宋_GB2312"/>
        <charset val="134"/>
      </rPr>
      <t>名技术员，分片驻地开展彩椒种植技术指导，技术员工资由乡镇考核管理，每名年定额补贴薪酬</t>
    </r>
    <r>
      <rPr>
        <sz val="14"/>
        <rFont val="Times New Roman"/>
        <charset val="134"/>
      </rPr>
      <t>10</t>
    </r>
    <r>
      <rPr>
        <sz val="14"/>
        <rFont val="仿宋_GB2312"/>
        <charset val="134"/>
      </rPr>
      <t>万元，共计</t>
    </r>
    <r>
      <rPr>
        <sz val="14"/>
        <rFont val="Times New Roman"/>
        <charset val="134"/>
      </rPr>
      <t>50</t>
    </r>
    <r>
      <rPr>
        <sz val="14"/>
        <rFont val="仿宋_GB2312"/>
        <charset val="134"/>
      </rPr>
      <t>万元；四是补助彩椒出口包装箱</t>
    </r>
    <r>
      <rPr>
        <sz val="14"/>
        <rFont val="Times New Roman"/>
        <charset val="134"/>
      </rPr>
      <t>25</t>
    </r>
    <r>
      <rPr>
        <sz val="14"/>
        <rFont val="仿宋_GB2312"/>
        <charset val="134"/>
      </rPr>
      <t>万个，每个补助</t>
    </r>
    <r>
      <rPr>
        <sz val="14"/>
        <rFont val="Times New Roman"/>
        <charset val="134"/>
      </rPr>
      <t>2</t>
    </r>
    <r>
      <rPr>
        <sz val="14"/>
        <rFont val="仿宋_GB2312"/>
        <charset val="134"/>
      </rPr>
      <t>元，共计补助</t>
    </r>
    <r>
      <rPr>
        <sz val="14"/>
        <rFont val="Times New Roman"/>
        <charset val="134"/>
      </rPr>
      <t>50</t>
    </r>
    <r>
      <rPr>
        <sz val="14"/>
        <rFont val="仿宋_GB2312"/>
        <charset val="134"/>
      </rPr>
      <t>万元。</t>
    </r>
  </si>
  <si>
    <r>
      <rPr>
        <sz val="14"/>
        <rFont val="仿宋_GB2312"/>
        <charset val="134"/>
      </rPr>
      <t>沙坡头区东园镇人民政府</t>
    </r>
  </si>
  <si>
    <r>
      <rPr>
        <sz val="14"/>
        <rFont val="仿宋_GB2312"/>
        <charset val="134"/>
      </rPr>
      <t>东园镇</t>
    </r>
  </si>
  <si>
    <r>
      <rPr>
        <sz val="14"/>
        <rFont val="仿宋_GB2312"/>
        <charset val="134"/>
      </rPr>
      <t>沙坡头区镇罗镇人民政府</t>
    </r>
  </si>
  <si>
    <r>
      <rPr>
        <sz val="14"/>
        <rFont val="仿宋_GB2312"/>
        <charset val="134"/>
      </rPr>
      <t>镇罗镇</t>
    </r>
  </si>
  <si>
    <r>
      <rPr>
        <sz val="14"/>
        <rFont val="仿宋_GB2312"/>
        <charset val="134"/>
      </rPr>
      <t>沙坡头区现代设施农业产业园建设</t>
    </r>
    <r>
      <rPr>
        <sz val="14"/>
        <rFont val="Times New Roman"/>
        <charset val="134"/>
      </rPr>
      <t xml:space="preserve"> </t>
    </r>
    <r>
      <rPr>
        <sz val="14"/>
        <rFont val="仿宋_GB2312"/>
        <charset val="134"/>
      </rPr>
      <t>项目（一期）</t>
    </r>
  </si>
  <si>
    <r>
      <rPr>
        <sz val="14"/>
        <rFont val="仿宋_GB2312"/>
        <charset val="134"/>
      </rPr>
      <t>沙坡头区农业农村局</t>
    </r>
  </si>
  <si>
    <r>
      <rPr>
        <sz val="14"/>
        <rFont val="仿宋_GB2312"/>
        <charset val="134"/>
      </rPr>
      <t>兴海村</t>
    </r>
  </si>
  <si>
    <r>
      <rPr>
        <sz val="14"/>
        <rFont val="仿宋_GB2312"/>
        <charset val="134"/>
      </rPr>
      <t>本项目主要建设内容与规模包括：</t>
    </r>
    <r>
      <rPr>
        <sz val="14"/>
        <rFont val="Times New Roman"/>
        <charset val="134"/>
      </rPr>
      <t xml:space="preserve">
</t>
    </r>
    <r>
      <rPr>
        <sz val="14"/>
        <rFont val="仿宋_GB2312"/>
        <charset val="134"/>
      </rPr>
      <t>（</t>
    </r>
    <r>
      <rPr>
        <sz val="14"/>
        <rFont val="Times New Roman"/>
        <charset val="134"/>
      </rPr>
      <t>1</t>
    </r>
    <r>
      <rPr>
        <sz val="14"/>
        <rFont val="仿宋_GB2312"/>
        <charset val="134"/>
      </rPr>
      <t>）拱棚工程：新建连栋拱棚</t>
    </r>
    <r>
      <rPr>
        <sz val="14"/>
        <rFont val="Times New Roman"/>
        <charset val="134"/>
      </rPr>
      <t>20</t>
    </r>
    <r>
      <rPr>
        <sz val="14"/>
        <rFont val="仿宋_GB2312"/>
        <charset val="134"/>
      </rPr>
      <t>栋；新建示范连栋拱棚</t>
    </r>
    <r>
      <rPr>
        <sz val="14"/>
        <rFont val="Times New Roman"/>
        <charset val="134"/>
      </rPr>
      <t>1</t>
    </r>
    <r>
      <rPr>
        <sz val="14"/>
        <rFont val="仿宋_GB2312"/>
        <charset val="134"/>
      </rPr>
      <t>栋；合计</t>
    </r>
    <r>
      <rPr>
        <sz val="14"/>
        <rFont val="Times New Roman"/>
        <charset val="134"/>
      </rPr>
      <t>1061.62</t>
    </r>
    <r>
      <rPr>
        <sz val="14"/>
        <rFont val="仿宋_GB2312"/>
        <charset val="134"/>
      </rPr>
      <t>亩。</t>
    </r>
    <r>
      <rPr>
        <sz val="14"/>
        <rFont val="Times New Roman"/>
        <charset val="134"/>
      </rPr>
      <t xml:space="preserve">
</t>
    </r>
    <r>
      <rPr>
        <sz val="14"/>
        <rFont val="仿宋_GB2312"/>
        <charset val="134"/>
      </rPr>
      <t>（</t>
    </r>
    <r>
      <rPr>
        <sz val="14"/>
        <rFont val="Times New Roman"/>
        <charset val="134"/>
      </rPr>
      <t>2</t>
    </r>
    <r>
      <rPr>
        <sz val="14"/>
        <rFont val="仿宋_GB2312"/>
        <charset val="134"/>
      </rPr>
      <t>）土地平整及道路工程：土地整理工程</t>
    </r>
    <r>
      <rPr>
        <sz val="14"/>
        <rFont val="Times New Roman"/>
        <charset val="134"/>
      </rPr>
      <t>1253.26</t>
    </r>
    <r>
      <rPr>
        <sz val="14"/>
        <rFont val="仿宋_GB2312"/>
        <charset val="134"/>
      </rPr>
      <t>亩；建设</t>
    </r>
    <r>
      <rPr>
        <sz val="14"/>
        <rFont val="Times New Roman"/>
        <charset val="134"/>
      </rPr>
      <t>5</t>
    </r>
    <r>
      <rPr>
        <sz val="14"/>
        <rFont val="仿宋_GB2312"/>
        <charset val="134"/>
      </rPr>
      <t>米宽混凝土道路</t>
    </r>
    <r>
      <rPr>
        <sz val="14"/>
        <rFont val="Times New Roman"/>
        <charset val="134"/>
      </rPr>
      <t>3149.5</t>
    </r>
    <r>
      <rPr>
        <sz val="14"/>
        <rFont val="仿宋_GB2312"/>
        <charset val="134"/>
      </rPr>
      <t>米，</t>
    </r>
    <r>
      <rPr>
        <sz val="14"/>
        <rFont val="Times New Roman"/>
        <charset val="134"/>
      </rPr>
      <t>4</t>
    </r>
    <r>
      <rPr>
        <sz val="14"/>
        <rFont val="仿宋_GB2312"/>
        <charset val="134"/>
      </rPr>
      <t>米宽砂石道路</t>
    </r>
    <r>
      <rPr>
        <sz val="14"/>
        <rFont val="Times New Roman"/>
        <charset val="134"/>
      </rPr>
      <t>1873.5</t>
    </r>
    <r>
      <rPr>
        <sz val="14"/>
        <rFont val="仿宋_GB2312"/>
        <charset val="134"/>
      </rPr>
      <t>米。</t>
    </r>
    <r>
      <rPr>
        <sz val="14"/>
        <rFont val="Times New Roman"/>
        <charset val="134"/>
      </rPr>
      <t xml:space="preserve">
</t>
    </r>
    <r>
      <rPr>
        <sz val="14"/>
        <rFont val="仿宋_GB2312"/>
        <charset val="134"/>
      </rPr>
      <t>（</t>
    </r>
    <r>
      <rPr>
        <sz val="14"/>
        <rFont val="Times New Roman"/>
        <charset val="134"/>
      </rPr>
      <t>3</t>
    </r>
    <r>
      <rPr>
        <sz val="14"/>
        <rFont val="仿宋_GB2312"/>
        <charset val="134"/>
      </rPr>
      <t>）配套建筑工程：建设</t>
    </r>
    <r>
      <rPr>
        <sz val="14"/>
        <rFont val="Times New Roman"/>
        <charset val="134"/>
      </rPr>
      <t>1000</t>
    </r>
    <r>
      <rPr>
        <sz val="14"/>
        <rFont val="仿宋_GB2312"/>
        <charset val="134"/>
      </rPr>
      <t>平方米农机库一座，轻型钢结构，建筑高度</t>
    </r>
    <r>
      <rPr>
        <sz val="14"/>
        <rFont val="Times New Roman"/>
        <charset val="134"/>
      </rPr>
      <t>7</t>
    </r>
    <r>
      <rPr>
        <sz val="14"/>
        <rFont val="仿宋_GB2312"/>
        <charset val="134"/>
      </rPr>
      <t>米。建设</t>
    </r>
    <r>
      <rPr>
        <sz val="14"/>
        <rFont val="Times New Roman"/>
        <charset val="134"/>
      </rPr>
      <t>1375</t>
    </r>
    <r>
      <rPr>
        <sz val="14"/>
        <rFont val="仿宋_GB2312"/>
        <charset val="134"/>
      </rPr>
      <t>平方米分拣中心一座，门刚结构，建筑高度</t>
    </r>
    <r>
      <rPr>
        <sz val="14"/>
        <rFont val="Times New Roman"/>
        <charset val="134"/>
      </rPr>
      <t>7.9</t>
    </r>
    <r>
      <rPr>
        <sz val="14"/>
        <rFont val="仿宋_GB2312"/>
        <charset val="134"/>
      </rPr>
      <t>米。建设农资库</t>
    </r>
    <r>
      <rPr>
        <sz val="14"/>
        <rFont val="Times New Roman"/>
        <charset val="134"/>
      </rPr>
      <t>1206</t>
    </r>
    <r>
      <rPr>
        <sz val="14"/>
        <rFont val="仿宋_GB2312"/>
        <charset val="134"/>
      </rPr>
      <t>平方米，定制成品彩钢板房，建筑高度</t>
    </r>
    <r>
      <rPr>
        <sz val="14"/>
        <rFont val="Times New Roman"/>
        <charset val="134"/>
      </rPr>
      <t>3</t>
    </r>
    <r>
      <rPr>
        <sz val="14"/>
        <rFont val="仿宋_GB2312"/>
        <charset val="134"/>
      </rPr>
      <t>米，单间尺寸</t>
    </r>
    <r>
      <rPr>
        <sz val="14"/>
        <rFont val="Times New Roman"/>
        <charset val="134"/>
      </rPr>
      <t>3</t>
    </r>
    <r>
      <rPr>
        <sz val="14"/>
        <rFont val="仿宋_GB2312"/>
        <charset val="134"/>
      </rPr>
      <t>米</t>
    </r>
    <r>
      <rPr>
        <sz val="14"/>
        <rFont val="Times New Roman"/>
        <charset val="134"/>
      </rPr>
      <t>×6</t>
    </r>
    <r>
      <rPr>
        <sz val="14"/>
        <rFont val="仿宋_GB2312"/>
        <charset val="134"/>
      </rPr>
      <t>米。建设</t>
    </r>
    <r>
      <rPr>
        <sz val="14"/>
        <rFont val="Times New Roman"/>
        <charset val="134"/>
      </rPr>
      <t>80</t>
    </r>
    <r>
      <rPr>
        <sz val="14"/>
        <rFont val="仿宋_GB2312"/>
        <charset val="134"/>
      </rPr>
      <t>吨地磅一座。</t>
    </r>
    <r>
      <rPr>
        <sz val="14"/>
        <rFont val="Times New Roman"/>
        <charset val="134"/>
      </rPr>
      <t xml:space="preserve">
</t>
    </r>
    <r>
      <rPr>
        <sz val="14"/>
        <rFont val="仿宋_GB2312"/>
        <charset val="134"/>
      </rPr>
      <t>（</t>
    </r>
    <r>
      <rPr>
        <sz val="14"/>
        <rFont val="Times New Roman"/>
        <charset val="134"/>
      </rPr>
      <t>4</t>
    </r>
    <r>
      <rPr>
        <sz val="14"/>
        <rFont val="仿宋_GB2312"/>
        <charset val="134"/>
      </rPr>
      <t>）田间工程：新建蓄水池</t>
    </r>
    <r>
      <rPr>
        <sz val="14"/>
        <rFont val="Times New Roman"/>
        <charset val="134"/>
      </rPr>
      <t>2</t>
    </r>
    <r>
      <rPr>
        <sz val="14"/>
        <rFont val="仿宋_GB2312"/>
        <charset val="134"/>
      </rPr>
      <t>座，总容积</t>
    </r>
    <r>
      <rPr>
        <sz val="14"/>
        <rFont val="Times New Roman"/>
        <charset val="134"/>
      </rPr>
      <t>57000</t>
    </r>
    <r>
      <rPr>
        <sz val="14"/>
        <rFont val="仿宋_GB2312"/>
        <charset val="134"/>
      </rPr>
      <t>立方米；新建过滤器房及泵房共计建筑总面积</t>
    </r>
    <r>
      <rPr>
        <sz val="14"/>
        <rFont val="Times New Roman"/>
        <charset val="134"/>
      </rPr>
      <t>522</t>
    </r>
    <r>
      <rPr>
        <sz val="14"/>
        <rFont val="仿宋_GB2312"/>
        <charset val="134"/>
      </rPr>
      <t>平方米，定制成品彩钢板房，建筑高度</t>
    </r>
    <r>
      <rPr>
        <sz val="14"/>
        <rFont val="Times New Roman"/>
        <charset val="134"/>
      </rPr>
      <t>3</t>
    </r>
    <r>
      <rPr>
        <sz val="14"/>
        <rFont val="仿宋_GB2312"/>
        <charset val="134"/>
      </rPr>
      <t>米，单间尺寸</t>
    </r>
    <r>
      <rPr>
        <sz val="14"/>
        <rFont val="Times New Roman"/>
        <charset val="134"/>
      </rPr>
      <t>3</t>
    </r>
    <r>
      <rPr>
        <sz val="14"/>
        <rFont val="仿宋_GB2312"/>
        <charset val="134"/>
      </rPr>
      <t>米</t>
    </r>
    <r>
      <rPr>
        <sz val="14"/>
        <rFont val="Times New Roman"/>
        <charset val="134"/>
      </rPr>
      <t>×6</t>
    </r>
    <r>
      <rPr>
        <sz val="14"/>
        <rFont val="仿宋_GB2312"/>
        <charset val="134"/>
      </rPr>
      <t>米。田间管网铺设</t>
    </r>
    <r>
      <rPr>
        <sz val="14"/>
        <rFont val="Times New Roman"/>
        <charset val="134"/>
      </rPr>
      <t>1061.62</t>
    </r>
    <r>
      <rPr>
        <sz val="14"/>
        <rFont val="仿宋_GB2312"/>
        <charset val="134"/>
      </rPr>
      <t>亩；新建闸阀井</t>
    </r>
    <r>
      <rPr>
        <sz val="14"/>
        <rFont val="Times New Roman"/>
        <charset val="134"/>
      </rPr>
      <t>50</t>
    </r>
    <r>
      <rPr>
        <sz val="14"/>
        <rFont val="仿宋_GB2312"/>
        <charset val="134"/>
      </rPr>
      <t>座；新建</t>
    </r>
    <r>
      <rPr>
        <sz val="14"/>
        <rFont val="Times New Roman"/>
        <charset val="134"/>
      </rPr>
      <t>U80</t>
    </r>
    <r>
      <rPr>
        <sz val="14"/>
        <rFont val="仿宋_GB2312"/>
        <charset val="134"/>
      </rPr>
      <t>引水渠</t>
    </r>
    <r>
      <rPr>
        <sz val="14"/>
        <rFont val="Times New Roman"/>
        <charset val="134"/>
      </rPr>
      <t>320</t>
    </r>
    <r>
      <rPr>
        <sz val="14"/>
        <rFont val="仿宋_GB2312"/>
        <charset val="134"/>
      </rPr>
      <t>米，新建过路管涵</t>
    </r>
    <r>
      <rPr>
        <sz val="14"/>
        <rFont val="Times New Roman"/>
        <charset val="134"/>
      </rPr>
      <t>117</t>
    </r>
    <r>
      <rPr>
        <sz val="14"/>
        <rFont val="仿宋_GB2312"/>
        <charset val="134"/>
      </rPr>
      <t>米。新建架空高压输电线路</t>
    </r>
    <r>
      <rPr>
        <sz val="14"/>
        <rFont val="Times New Roman"/>
        <charset val="134"/>
      </rPr>
      <t>0.66</t>
    </r>
    <r>
      <rPr>
        <sz val="14"/>
        <rFont val="仿宋_GB2312"/>
        <charset val="134"/>
      </rPr>
      <t>千米；设置变压器</t>
    </r>
    <r>
      <rPr>
        <sz val="14"/>
        <rFont val="Times New Roman"/>
        <charset val="134"/>
      </rPr>
      <t>3</t>
    </r>
    <r>
      <rPr>
        <sz val="14"/>
        <rFont val="仿宋_GB2312"/>
        <charset val="134"/>
      </rPr>
      <t>台。安装离心泵</t>
    </r>
    <r>
      <rPr>
        <sz val="14"/>
        <rFont val="Times New Roman"/>
        <charset val="134"/>
      </rPr>
      <t>7</t>
    </r>
    <r>
      <rPr>
        <sz val="14"/>
        <rFont val="仿宋_GB2312"/>
        <charset val="134"/>
      </rPr>
      <t>台；安装真空泵</t>
    </r>
    <r>
      <rPr>
        <sz val="14"/>
        <rFont val="Times New Roman"/>
        <charset val="134"/>
      </rPr>
      <t>7</t>
    </r>
    <r>
      <rPr>
        <sz val="14"/>
        <rFont val="仿宋_GB2312"/>
        <charset val="134"/>
      </rPr>
      <t>台；手动砂石</t>
    </r>
    <r>
      <rPr>
        <sz val="14"/>
        <rFont val="Times New Roman"/>
        <charset val="134"/>
      </rPr>
      <t>+</t>
    </r>
    <r>
      <rPr>
        <sz val="14"/>
        <rFont val="仿宋_GB2312"/>
        <charset val="134"/>
      </rPr>
      <t>自动叠片过滤器</t>
    </r>
    <r>
      <rPr>
        <sz val="14"/>
        <rFont val="Times New Roman"/>
        <charset val="134"/>
      </rPr>
      <t>7</t>
    </r>
    <r>
      <rPr>
        <sz val="14"/>
        <rFont val="仿宋_GB2312"/>
        <charset val="134"/>
      </rPr>
      <t>套；注肥系统</t>
    </r>
    <r>
      <rPr>
        <sz val="14"/>
        <rFont val="Times New Roman"/>
        <charset val="134"/>
      </rPr>
      <t>7</t>
    </r>
    <r>
      <rPr>
        <sz val="14"/>
        <rFont val="仿宋_GB2312"/>
        <charset val="134"/>
      </rPr>
      <t>套及打药机</t>
    </r>
    <r>
      <rPr>
        <sz val="14"/>
        <rFont val="Times New Roman"/>
        <charset val="134"/>
      </rPr>
      <t>7</t>
    </r>
    <r>
      <rPr>
        <sz val="14"/>
        <rFont val="仿宋_GB2312"/>
        <charset val="134"/>
      </rPr>
      <t>台。</t>
    </r>
  </si>
  <si>
    <r>
      <rPr>
        <sz val="14"/>
        <rFont val="仿宋_GB2312"/>
        <charset val="134"/>
      </rPr>
      <t>否</t>
    </r>
  </si>
  <si>
    <r>
      <rPr>
        <sz val="14"/>
        <rFont val="仿宋_GB2312"/>
        <charset val="134"/>
      </rPr>
      <t>部分完成</t>
    </r>
  </si>
  <si>
    <r>
      <rPr>
        <sz val="14"/>
        <rFont val="仿宋_GB2312"/>
        <charset val="134"/>
      </rPr>
      <t>部分实现</t>
    </r>
  </si>
  <si>
    <t>跨年实施项目</t>
  </si>
  <si>
    <r>
      <rPr>
        <sz val="14"/>
        <rFont val="仿宋_GB2312"/>
        <charset val="134"/>
      </rPr>
      <t>沙坡头区</t>
    </r>
    <r>
      <rPr>
        <sz val="14"/>
        <rFont val="Times New Roman"/>
        <charset val="134"/>
      </rPr>
      <t>2023</t>
    </r>
    <r>
      <rPr>
        <sz val="14"/>
        <rFont val="仿宋_GB2312"/>
        <charset val="134"/>
      </rPr>
      <t>年常乐镇倪滩村、东园镇金沙村高标准农田建设项目</t>
    </r>
  </si>
  <si>
    <r>
      <rPr>
        <sz val="14"/>
        <rFont val="仿宋_GB2312"/>
        <charset val="134"/>
      </rPr>
      <t>马路滩村</t>
    </r>
    <r>
      <rPr>
        <sz val="14"/>
        <rFont val="Times New Roman"/>
        <charset val="134"/>
      </rPr>
      <t>,</t>
    </r>
    <r>
      <rPr>
        <sz val="14"/>
        <rFont val="仿宋_GB2312"/>
        <charset val="134"/>
      </rPr>
      <t>倪滩村</t>
    </r>
    <r>
      <rPr>
        <sz val="14"/>
        <rFont val="Times New Roman"/>
        <charset val="134"/>
      </rPr>
      <t>,</t>
    </r>
    <r>
      <rPr>
        <sz val="14"/>
        <rFont val="仿宋_GB2312"/>
        <charset val="134"/>
      </rPr>
      <t>金沙村</t>
    </r>
    <r>
      <rPr>
        <sz val="14"/>
        <rFont val="Times New Roman"/>
        <charset val="134"/>
      </rPr>
      <t>,</t>
    </r>
    <r>
      <rPr>
        <sz val="14"/>
        <rFont val="仿宋_GB2312"/>
        <charset val="134"/>
      </rPr>
      <t>徐庄村</t>
    </r>
  </si>
  <si>
    <r>
      <rPr>
        <sz val="14"/>
        <rFont val="仿宋_GB2312"/>
        <charset val="134"/>
      </rPr>
      <t>建设高标准农田</t>
    </r>
    <r>
      <rPr>
        <sz val="14"/>
        <rFont val="Times New Roman"/>
        <charset val="134"/>
      </rPr>
      <t>0.45</t>
    </r>
    <r>
      <rPr>
        <sz val="14"/>
        <rFont val="仿宋_GB2312"/>
        <charset val="134"/>
      </rPr>
      <t>万亩。砌护渠道</t>
    </r>
    <r>
      <rPr>
        <sz val="14"/>
        <rFont val="Times New Roman"/>
        <charset val="134"/>
      </rPr>
      <t xml:space="preserve"> 60.577</t>
    </r>
    <r>
      <rPr>
        <sz val="14"/>
        <rFont val="仿宋_GB2312"/>
        <charset val="134"/>
      </rPr>
      <t>千米（翻建</t>
    </r>
    <r>
      <rPr>
        <sz val="14"/>
        <rFont val="Times New Roman"/>
        <charset val="134"/>
      </rPr>
      <t>57.326</t>
    </r>
    <r>
      <rPr>
        <sz val="14"/>
        <rFont val="仿宋_GB2312"/>
        <charset val="134"/>
      </rPr>
      <t>千米，维修</t>
    </r>
    <r>
      <rPr>
        <sz val="14"/>
        <rFont val="Times New Roman"/>
        <charset val="134"/>
      </rPr>
      <t xml:space="preserve"> 3.25</t>
    </r>
    <r>
      <rPr>
        <sz val="14"/>
        <rFont val="仿宋_GB2312"/>
        <charset val="134"/>
      </rPr>
      <t>千米）；配套各类建筑物</t>
    </r>
    <r>
      <rPr>
        <sz val="14"/>
        <rFont val="Times New Roman"/>
        <charset val="134"/>
      </rPr>
      <t xml:space="preserve"> 4770 </t>
    </r>
    <r>
      <rPr>
        <sz val="14"/>
        <rFont val="仿宋_GB2312"/>
        <charset val="134"/>
      </rPr>
      <t>座。沟道清淤总长</t>
    </r>
    <r>
      <rPr>
        <sz val="14"/>
        <rFont val="Times New Roman"/>
        <charset val="134"/>
      </rPr>
      <t xml:space="preserve"> 28.983</t>
    </r>
    <r>
      <rPr>
        <sz val="14"/>
        <rFont val="仿宋_GB2312"/>
        <charset val="134"/>
      </rPr>
      <t>千米，其中斗沟</t>
    </r>
    <r>
      <rPr>
        <sz val="14"/>
        <rFont val="Times New Roman"/>
        <charset val="134"/>
      </rPr>
      <t xml:space="preserve"> 2.936</t>
    </r>
    <r>
      <rPr>
        <sz val="14"/>
        <rFont val="仿宋_GB2312"/>
        <charset val="134"/>
      </rPr>
      <t>千米，农沟</t>
    </r>
    <r>
      <rPr>
        <sz val="14"/>
        <rFont val="Times New Roman"/>
        <charset val="134"/>
      </rPr>
      <t xml:space="preserve"> 26.047</t>
    </r>
    <r>
      <rPr>
        <sz val="14"/>
        <rFont val="仿宋_GB2312"/>
        <charset val="134"/>
      </rPr>
      <t>千米；翻建建筑物</t>
    </r>
    <r>
      <rPr>
        <sz val="14"/>
        <rFont val="Times New Roman"/>
        <charset val="134"/>
      </rPr>
      <t xml:space="preserve"> 103 </t>
    </r>
    <r>
      <rPr>
        <sz val="14"/>
        <rFont val="仿宋_GB2312"/>
        <charset val="134"/>
      </rPr>
      <t>座等。</t>
    </r>
  </si>
  <si>
    <r>
      <rPr>
        <sz val="14"/>
        <rFont val="仿宋_GB2312"/>
        <charset val="134"/>
      </rPr>
      <t>沙坡头</t>
    </r>
    <r>
      <rPr>
        <sz val="14"/>
        <rFont val="Times New Roman"/>
        <charset val="134"/>
      </rPr>
      <t>2023</t>
    </r>
    <r>
      <rPr>
        <sz val="14"/>
        <rFont val="仿宋_GB2312"/>
        <charset val="134"/>
      </rPr>
      <t>年兴仁镇高庄、王团等村现代高效节水农业项目</t>
    </r>
  </si>
  <si>
    <r>
      <rPr>
        <sz val="14"/>
        <rFont val="仿宋_GB2312"/>
        <charset val="134"/>
      </rPr>
      <t>高庄村</t>
    </r>
    <r>
      <rPr>
        <sz val="14"/>
        <rFont val="Times New Roman"/>
        <charset val="134"/>
      </rPr>
      <t>,</t>
    </r>
    <r>
      <rPr>
        <sz val="14"/>
        <rFont val="仿宋_GB2312"/>
        <charset val="134"/>
      </rPr>
      <t>王团村</t>
    </r>
  </si>
  <si>
    <r>
      <rPr>
        <sz val="14"/>
        <rFont val="仿宋_GB2312"/>
        <charset val="134"/>
      </rPr>
      <t>项目区位于兴仁镇高庄王团等村，建设规模</t>
    </r>
    <r>
      <rPr>
        <sz val="14"/>
        <rFont val="Times New Roman"/>
        <charset val="134"/>
      </rPr>
      <t>2.16</t>
    </r>
    <r>
      <rPr>
        <sz val="14"/>
        <rFont val="仿宋_GB2312"/>
        <charset val="134"/>
      </rPr>
      <t>万亩，建设内容主要包括：灌溉与排水工程、农田地力提升工程、田间道路工程、输配电工程等。</t>
    </r>
  </si>
  <si>
    <r>
      <rPr>
        <sz val="14"/>
        <rFont val="仿宋_GB2312"/>
        <charset val="134"/>
      </rPr>
      <t>沙坡头区</t>
    </r>
    <r>
      <rPr>
        <sz val="14"/>
        <rFont val="Times New Roman"/>
        <charset val="134"/>
      </rPr>
      <t>2024</t>
    </r>
    <r>
      <rPr>
        <sz val="14"/>
        <rFont val="仿宋_GB2312"/>
        <charset val="134"/>
      </rPr>
      <t>年高标准农田水毁维修项目</t>
    </r>
  </si>
  <si>
    <r>
      <rPr>
        <sz val="14"/>
        <rFont val="仿宋_GB2312"/>
        <charset val="134"/>
      </rPr>
      <t>香山乡</t>
    </r>
    <r>
      <rPr>
        <sz val="14"/>
        <rFont val="Times New Roman"/>
        <charset val="134"/>
      </rPr>
      <t>,</t>
    </r>
    <r>
      <rPr>
        <sz val="14"/>
        <rFont val="仿宋_GB2312"/>
        <charset val="134"/>
      </rPr>
      <t>兴仁镇</t>
    </r>
  </si>
  <si>
    <r>
      <rPr>
        <sz val="14"/>
        <rFont val="仿宋_GB2312"/>
        <charset val="134"/>
      </rPr>
      <t>维修管线冲坑回填</t>
    </r>
    <r>
      <rPr>
        <sz val="14"/>
        <rFont val="Times New Roman"/>
        <charset val="134"/>
      </rPr>
      <t>1899</t>
    </r>
    <r>
      <rPr>
        <sz val="14"/>
        <rFont val="仿宋_GB2312"/>
        <charset val="134"/>
      </rPr>
      <t>米，管槽塌陷维修</t>
    </r>
    <r>
      <rPr>
        <sz val="14"/>
        <rFont val="Times New Roman"/>
        <charset val="134"/>
      </rPr>
      <t>1497</t>
    </r>
    <r>
      <rPr>
        <sz val="14"/>
        <rFont val="仿宋_GB2312"/>
        <charset val="134"/>
      </rPr>
      <t>米，改建阀井</t>
    </r>
    <r>
      <rPr>
        <sz val="14"/>
        <rFont val="Times New Roman"/>
        <charset val="134"/>
      </rPr>
      <t>214</t>
    </r>
    <r>
      <rPr>
        <sz val="14"/>
        <rFont val="仿宋_GB2312"/>
        <charset val="134"/>
      </rPr>
      <t>座，维修阀井</t>
    </r>
    <r>
      <rPr>
        <sz val="14"/>
        <rFont val="Times New Roman"/>
        <charset val="134"/>
      </rPr>
      <t>299</t>
    </r>
    <r>
      <rPr>
        <sz val="14"/>
        <rFont val="仿宋_GB2312"/>
        <charset val="134"/>
      </rPr>
      <t>座、田间自动化控制系统</t>
    </r>
    <r>
      <rPr>
        <sz val="14"/>
        <rFont val="Times New Roman"/>
        <charset val="134"/>
      </rPr>
      <t>379</t>
    </r>
    <r>
      <rPr>
        <sz val="14"/>
        <rFont val="仿宋_GB2312"/>
        <charset val="134"/>
      </rPr>
      <t>套、维修生产路</t>
    </r>
    <r>
      <rPr>
        <sz val="14"/>
        <rFont val="Times New Roman"/>
        <charset val="134"/>
      </rPr>
      <t>66.69</t>
    </r>
    <r>
      <rPr>
        <sz val="14"/>
        <rFont val="仿宋_GB2312"/>
        <charset val="134"/>
      </rPr>
      <t>千米等。</t>
    </r>
  </si>
  <si>
    <r>
      <rPr>
        <sz val="14"/>
        <rFont val="仿宋_GB2312"/>
        <charset val="134"/>
      </rPr>
      <t>沙坡头区</t>
    </r>
    <r>
      <rPr>
        <sz val="14"/>
        <rFont val="Times New Roman"/>
        <charset val="134"/>
      </rPr>
      <t>2025</t>
    </r>
    <r>
      <rPr>
        <sz val="14"/>
        <rFont val="仿宋_GB2312"/>
        <charset val="134"/>
      </rPr>
      <t>年高标准农田建设项目</t>
    </r>
  </si>
  <si>
    <r>
      <rPr>
        <sz val="14"/>
        <rFont val="仿宋_GB2312"/>
        <charset val="134"/>
      </rPr>
      <t>东园镇</t>
    </r>
    <r>
      <rPr>
        <sz val="14"/>
        <rFont val="Times New Roman"/>
        <charset val="134"/>
      </rPr>
      <t>,</t>
    </r>
    <r>
      <rPr>
        <sz val="14"/>
        <rFont val="仿宋_GB2312"/>
        <charset val="134"/>
      </rPr>
      <t>柔远镇</t>
    </r>
    <r>
      <rPr>
        <sz val="14"/>
        <rFont val="Times New Roman"/>
        <charset val="134"/>
      </rPr>
      <t>,</t>
    </r>
    <r>
      <rPr>
        <sz val="14"/>
        <rFont val="仿宋_GB2312"/>
        <charset val="134"/>
      </rPr>
      <t>永康镇</t>
    </r>
    <r>
      <rPr>
        <sz val="14"/>
        <rFont val="Times New Roman"/>
        <charset val="134"/>
      </rPr>
      <t>,</t>
    </r>
    <r>
      <rPr>
        <sz val="14"/>
        <rFont val="仿宋_GB2312"/>
        <charset val="134"/>
      </rPr>
      <t>镇罗镇</t>
    </r>
  </si>
  <si>
    <r>
      <rPr>
        <sz val="14"/>
        <rFont val="仿宋_GB2312"/>
        <charset val="134"/>
      </rPr>
      <t>建设高标准农田</t>
    </r>
    <r>
      <rPr>
        <sz val="14"/>
        <rFont val="Times New Roman"/>
        <charset val="134"/>
      </rPr>
      <t>5.09</t>
    </r>
    <r>
      <rPr>
        <sz val="14"/>
        <rFont val="仿宋_GB2312"/>
        <charset val="134"/>
      </rPr>
      <t>万亩，主要建设内容包括：新建蓄水池</t>
    </r>
    <r>
      <rPr>
        <sz val="14"/>
        <rFont val="Times New Roman"/>
        <charset val="134"/>
      </rPr>
      <t>10</t>
    </r>
    <r>
      <rPr>
        <sz val="14"/>
        <rFont val="仿宋_GB2312"/>
        <charset val="134"/>
      </rPr>
      <t>座，总容积</t>
    </r>
    <r>
      <rPr>
        <sz val="14"/>
        <rFont val="Times New Roman"/>
        <charset val="134"/>
      </rPr>
      <t>87.8</t>
    </r>
    <r>
      <rPr>
        <sz val="14"/>
        <rFont val="仿宋_GB2312"/>
        <charset val="134"/>
      </rPr>
      <t>万立方米，首部加压泵站</t>
    </r>
    <r>
      <rPr>
        <sz val="14"/>
        <rFont val="Times New Roman"/>
        <charset val="134"/>
      </rPr>
      <t>10</t>
    </r>
    <r>
      <rPr>
        <sz val="14"/>
        <rFont val="仿宋_GB2312"/>
        <charset val="134"/>
      </rPr>
      <t>座；建设滴灌系统</t>
    </r>
    <r>
      <rPr>
        <sz val="14"/>
        <rFont val="Times New Roman"/>
        <charset val="134"/>
      </rPr>
      <t>36</t>
    </r>
    <r>
      <rPr>
        <sz val="14"/>
        <rFont val="仿宋_GB2312"/>
        <charset val="134"/>
      </rPr>
      <t>个，铺设</t>
    </r>
    <r>
      <rPr>
        <sz val="14"/>
        <rFont val="Times New Roman"/>
        <charset val="134"/>
      </rPr>
      <t>PVC</t>
    </r>
    <r>
      <rPr>
        <sz val="14"/>
        <rFont val="仿宋_GB2312"/>
        <charset val="134"/>
      </rPr>
      <t>管道</t>
    </r>
    <r>
      <rPr>
        <sz val="14"/>
        <rFont val="Times New Roman"/>
        <charset val="134"/>
      </rPr>
      <t>614</t>
    </r>
    <r>
      <rPr>
        <sz val="14"/>
        <rFont val="仿宋_GB2312"/>
        <charset val="134"/>
      </rPr>
      <t>公里，管道建筑物</t>
    </r>
    <r>
      <rPr>
        <sz val="14"/>
        <rFont val="Times New Roman"/>
        <charset val="134"/>
      </rPr>
      <t>3056</t>
    </r>
    <r>
      <rPr>
        <sz val="14"/>
        <rFont val="仿宋_GB2312"/>
        <charset val="134"/>
      </rPr>
      <t>座；建设暗管排水系统</t>
    </r>
    <r>
      <rPr>
        <sz val="14"/>
        <rFont val="Times New Roman"/>
        <charset val="134"/>
      </rPr>
      <t>46</t>
    </r>
    <r>
      <rPr>
        <sz val="14"/>
        <rFont val="仿宋_GB2312"/>
        <charset val="134"/>
      </rPr>
      <t>个，铺设</t>
    </r>
    <r>
      <rPr>
        <sz val="14"/>
        <rFont val="Times New Roman"/>
        <charset val="134"/>
      </rPr>
      <t>PVC</t>
    </r>
    <r>
      <rPr>
        <sz val="14"/>
        <rFont val="仿宋_GB2312"/>
        <charset val="134"/>
      </rPr>
      <t>集水管</t>
    </r>
    <r>
      <rPr>
        <sz val="14"/>
        <rFont val="Times New Roman"/>
        <charset val="134"/>
      </rPr>
      <t>91.2</t>
    </r>
    <r>
      <rPr>
        <sz val="14"/>
        <rFont val="仿宋_GB2312"/>
        <charset val="134"/>
      </rPr>
      <t>公里，单壁波纹吸水管</t>
    </r>
    <r>
      <rPr>
        <sz val="14"/>
        <rFont val="Times New Roman"/>
        <charset val="134"/>
      </rPr>
      <t>526.11</t>
    </r>
    <r>
      <rPr>
        <sz val="14"/>
        <rFont val="仿宋_GB2312"/>
        <charset val="134"/>
      </rPr>
      <t>公里（外包土工布）；配套自动化及信息化设备；田块整治</t>
    </r>
    <r>
      <rPr>
        <sz val="14"/>
        <rFont val="Times New Roman"/>
        <charset val="134"/>
      </rPr>
      <t>0.341</t>
    </r>
    <r>
      <rPr>
        <sz val="14"/>
        <rFont val="仿宋_GB2312"/>
        <charset val="134"/>
      </rPr>
      <t>万亩，农渠拆除</t>
    </r>
    <r>
      <rPr>
        <sz val="14"/>
        <rFont val="Times New Roman"/>
        <charset val="134"/>
      </rPr>
      <t>508.85</t>
    </r>
    <r>
      <rPr>
        <sz val="14"/>
        <rFont val="仿宋_GB2312"/>
        <charset val="134"/>
      </rPr>
      <t>公里，农沟填埋</t>
    </r>
    <r>
      <rPr>
        <sz val="14"/>
        <rFont val="Times New Roman"/>
        <charset val="134"/>
      </rPr>
      <t>48.1</t>
    </r>
    <r>
      <rPr>
        <sz val="14"/>
        <rFont val="仿宋_GB2312"/>
        <charset val="134"/>
      </rPr>
      <t>公里；田间道路修复</t>
    </r>
    <r>
      <rPr>
        <sz val="14"/>
        <rFont val="Times New Roman"/>
        <charset val="134"/>
      </rPr>
      <t>4.9</t>
    </r>
    <r>
      <rPr>
        <sz val="14"/>
        <rFont val="仿宋_GB2312"/>
        <charset val="134"/>
      </rPr>
      <t>公里；农田地力提升</t>
    </r>
    <r>
      <rPr>
        <sz val="14"/>
        <rFont val="Times New Roman"/>
        <charset val="134"/>
      </rPr>
      <t>5.09</t>
    </r>
    <r>
      <rPr>
        <sz val="14"/>
        <rFont val="仿宋_GB2312"/>
        <charset val="134"/>
      </rPr>
      <t>万亩。</t>
    </r>
  </si>
  <si>
    <r>
      <rPr>
        <sz val="14"/>
        <rFont val="仿宋_GB2312"/>
        <charset val="134"/>
      </rPr>
      <t>沙坡头区东园镇金沙村产业发展补短板项目</t>
    </r>
  </si>
  <si>
    <r>
      <rPr>
        <sz val="14"/>
        <rFont val="仿宋_GB2312"/>
        <charset val="134"/>
      </rPr>
      <t>金沙村</t>
    </r>
  </si>
  <si>
    <r>
      <rPr>
        <sz val="14"/>
        <rFont val="仿宋_GB2312"/>
        <charset val="134"/>
      </rPr>
      <t>对金沙村生态移民设施蔬菜产业园的大棚进行设施更换和维修，并对园区土地进行改良等。</t>
    </r>
  </si>
  <si>
    <r>
      <rPr>
        <sz val="14"/>
        <rFont val="仿宋_GB2312"/>
        <charset val="134"/>
      </rPr>
      <t>沙坡头区</t>
    </r>
    <r>
      <rPr>
        <sz val="14"/>
        <rFont val="Times New Roman"/>
        <charset val="134"/>
      </rPr>
      <t>2025</t>
    </r>
    <r>
      <rPr>
        <sz val="14"/>
        <rFont val="仿宋_GB2312"/>
        <charset val="134"/>
      </rPr>
      <t>年脱贫人口小额信贷贴息</t>
    </r>
  </si>
  <si>
    <r>
      <rPr>
        <sz val="14"/>
        <rFont val="仿宋_GB2312"/>
        <charset val="134"/>
      </rPr>
      <t>对沙坡头区脱贫户（稳定脱贫除外）和监测户（已消除风险除外）</t>
    </r>
    <r>
      <rPr>
        <sz val="14"/>
        <rFont val="Times New Roman"/>
        <charset val="134"/>
      </rPr>
      <t>2024</t>
    </r>
    <r>
      <rPr>
        <sz val="14"/>
        <rFont val="仿宋_GB2312"/>
        <charset val="134"/>
      </rPr>
      <t>年第四季度在期以及</t>
    </r>
    <r>
      <rPr>
        <sz val="14"/>
        <rFont val="Times New Roman"/>
        <charset val="134"/>
      </rPr>
      <t>2025</t>
    </r>
    <r>
      <rPr>
        <sz val="14"/>
        <rFont val="仿宋_GB2312"/>
        <charset val="134"/>
      </rPr>
      <t>年第一、二、三季度在期贷款小额信贷进行贴息。</t>
    </r>
  </si>
  <si>
    <r>
      <rPr>
        <sz val="14"/>
        <rFont val="仿宋_GB2312"/>
        <charset val="134"/>
      </rPr>
      <t>沙坡头区</t>
    </r>
    <r>
      <rPr>
        <sz val="14"/>
        <rFont val="Times New Roman"/>
        <charset val="134"/>
      </rPr>
      <t>2025</t>
    </r>
    <r>
      <rPr>
        <sz val="14"/>
        <rFont val="仿宋_GB2312"/>
        <charset val="134"/>
      </rPr>
      <t>年促进困难群众</t>
    </r>
    <r>
      <rPr>
        <sz val="14"/>
        <rFont val="Times New Roman"/>
        <charset val="134"/>
      </rPr>
      <t xml:space="preserve"> </t>
    </r>
    <r>
      <rPr>
        <sz val="14"/>
        <rFont val="仿宋_GB2312"/>
        <charset val="134"/>
      </rPr>
      <t>强产业稳就业奖补项目</t>
    </r>
  </si>
  <si>
    <r>
      <rPr>
        <sz val="14"/>
        <rFont val="仿宋_GB2312"/>
        <charset val="134"/>
      </rPr>
      <t>沙坡头区畜牧水产技术推广服务中心</t>
    </r>
  </si>
  <si>
    <r>
      <rPr>
        <sz val="14"/>
        <rFont val="仿宋_GB2312"/>
        <charset val="134"/>
      </rPr>
      <t>对未消除风险的监测对象、收入较低的脱贫人口及一般农户中收入较低的特殊群体，发展牛、羊、鸡、鸭、鹅养殖业等进行差异化奖补。</t>
    </r>
  </si>
  <si>
    <t>是</t>
  </si>
  <si>
    <t>全部完成</t>
  </si>
  <si>
    <r>
      <rPr>
        <sz val="14"/>
        <rFont val="仿宋_GB2312"/>
        <charset val="134"/>
      </rPr>
      <t>迎水桥镇</t>
    </r>
  </si>
  <si>
    <r>
      <rPr>
        <sz val="14"/>
        <rFont val="仿宋_GB2312"/>
        <charset val="134"/>
      </rPr>
      <t>沙坡头区东园镇北湖村</t>
    </r>
    <r>
      <rPr>
        <sz val="14"/>
        <rFont val="Times New Roman"/>
        <charset val="134"/>
      </rPr>
      <t>2025</t>
    </r>
    <r>
      <rPr>
        <sz val="14"/>
        <rFont val="仿宋_GB2312"/>
        <charset val="134"/>
      </rPr>
      <t>年扶持发展新型农村集体经济韭菜种植基地项目</t>
    </r>
  </si>
  <si>
    <r>
      <rPr>
        <sz val="14"/>
        <rFont val="仿宋_GB2312"/>
        <charset val="134"/>
      </rPr>
      <t>谢滩村</t>
    </r>
  </si>
  <si>
    <r>
      <rPr>
        <sz val="14"/>
        <rFont val="仿宋_GB2312"/>
        <charset val="134"/>
      </rPr>
      <t>新建</t>
    </r>
    <r>
      <rPr>
        <sz val="14"/>
        <rFont val="Times New Roman"/>
        <charset val="134"/>
      </rPr>
      <t>10</t>
    </r>
    <r>
      <rPr>
        <sz val="14"/>
        <rFont val="仿宋_GB2312"/>
        <charset val="134"/>
      </rPr>
      <t>座标准化钢架大棚，重点发展韩闸韭菜种植，长度为</t>
    </r>
    <r>
      <rPr>
        <sz val="14"/>
        <rFont val="Times New Roman"/>
        <charset val="134"/>
      </rPr>
      <t>80m</t>
    </r>
    <r>
      <rPr>
        <sz val="14"/>
        <rFont val="仿宋_GB2312"/>
        <charset val="134"/>
      </rPr>
      <t>，宽度为</t>
    </r>
    <r>
      <rPr>
        <sz val="14"/>
        <rFont val="Times New Roman"/>
        <charset val="134"/>
      </rPr>
      <t>10m</t>
    </r>
    <r>
      <rPr>
        <sz val="14"/>
        <rFont val="仿宋_GB2312"/>
        <charset val="134"/>
      </rPr>
      <t>，并配套建设供水工程、电气工程及道路工程。</t>
    </r>
  </si>
  <si>
    <r>
      <rPr>
        <sz val="14"/>
        <rFont val="仿宋_GB2312"/>
        <charset val="134"/>
      </rPr>
      <t>沙坡头区东园镇史湖村</t>
    </r>
    <r>
      <rPr>
        <sz val="14"/>
        <rFont val="Times New Roman"/>
        <charset val="134"/>
      </rPr>
      <t>2025</t>
    </r>
    <r>
      <rPr>
        <sz val="14"/>
        <rFont val="仿宋_GB2312"/>
        <charset val="134"/>
      </rPr>
      <t>年扶持发展新型农村集体经济韭菜种植基地建设项目</t>
    </r>
  </si>
  <si>
    <r>
      <rPr>
        <sz val="14"/>
        <rFont val="仿宋_GB2312"/>
        <charset val="134"/>
      </rPr>
      <t>沙坡头区柔远镇</t>
    </r>
    <r>
      <rPr>
        <sz val="14"/>
        <rFont val="Times New Roman"/>
        <charset val="134"/>
      </rPr>
      <t>“</t>
    </r>
    <r>
      <rPr>
        <sz val="14"/>
        <rFont val="仿宋_GB2312"/>
        <charset val="134"/>
      </rPr>
      <t>鱼菜共作</t>
    </r>
    <r>
      <rPr>
        <sz val="14"/>
        <rFont val="Times New Roman"/>
        <charset val="134"/>
      </rPr>
      <t>”</t>
    </r>
    <r>
      <rPr>
        <sz val="14"/>
        <rFont val="仿宋_GB2312"/>
        <charset val="134"/>
      </rPr>
      <t>试验示范项目</t>
    </r>
  </si>
  <si>
    <r>
      <rPr>
        <sz val="14"/>
        <rFont val="仿宋_GB2312"/>
        <charset val="134"/>
      </rPr>
      <t>镇靖村、冯庄村、莫楼村</t>
    </r>
  </si>
  <si>
    <r>
      <rPr>
        <sz val="14"/>
        <rFont val="仿宋_GB2312"/>
        <charset val="134"/>
      </rPr>
      <t>柔远镇立足资源优势，计划在镇靖村、冯庄村、莫楼村</t>
    </r>
    <r>
      <rPr>
        <sz val="14"/>
        <rFont val="Times New Roman"/>
        <charset val="134"/>
      </rPr>
      <t>3</t>
    </r>
    <r>
      <rPr>
        <sz val="14"/>
        <rFont val="仿宋_GB2312"/>
        <charset val="134"/>
      </rPr>
      <t>村实施</t>
    </r>
    <r>
      <rPr>
        <sz val="14"/>
        <rFont val="Times New Roman"/>
        <charset val="134"/>
      </rPr>
      <t>“</t>
    </r>
    <r>
      <rPr>
        <sz val="14"/>
        <rFont val="仿宋_GB2312"/>
        <charset val="134"/>
      </rPr>
      <t>鱼菜共作</t>
    </r>
    <r>
      <rPr>
        <sz val="14"/>
        <rFont val="Times New Roman"/>
        <charset val="134"/>
      </rPr>
      <t>”</t>
    </r>
    <r>
      <rPr>
        <sz val="14"/>
        <rFont val="仿宋_GB2312"/>
        <charset val="134"/>
      </rPr>
      <t>试验示范项目，利用现有符合建设条件的日光温室，构建水产循环养殖</t>
    </r>
    <r>
      <rPr>
        <sz val="14"/>
        <rFont val="Times New Roman"/>
        <charset val="134"/>
      </rPr>
      <t>+</t>
    </r>
    <r>
      <rPr>
        <sz val="14"/>
        <rFont val="仿宋_GB2312"/>
        <charset val="134"/>
      </rPr>
      <t>蔬菜种植的生产系统，带动渔业养殖与果蔬种植一体发展。</t>
    </r>
  </si>
  <si>
    <r>
      <rPr>
        <sz val="14"/>
        <rFont val="仿宋_GB2312"/>
        <charset val="134"/>
      </rPr>
      <t>沙坡头区香山乡新水村、深井村、景庄村农产品晾晒分拣设施建设项目</t>
    </r>
  </si>
  <si>
    <r>
      <rPr>
        <sz val="14"/>
        <rFont val="仿宋_GB2312"/>
        <charset val="134"/>
      </rPr>
      <t>景庄村</t>
    </r>
    <r>
      <rPr>
        <sz val="14"/>
        <rFont val="Times New Roman"/>
        <charset val="134"/>
      </rPr>
      <t>,</t>
    </r>
    <r>
      <rPr>
        <sz val="14"/>
        <rFont val="仿宋_GB2312"/>
        <charset val="134"/>
      </rPr>
      <t>深井村</t>
    </r>
    <r>
      <rPr>
        <sz val="14"/>
        <rFont val="Times New Roman"/>
        <charset val="134"/>
      </rPr>
      <t>,</t>
    </r>
    <r>
      <rPr>
        <sz val="14"/>
        <rFont val="仿宋_GB2312"/>
        <charset val="134"/>
      </rPr>
      <t>新水村</t>
    </r>
  </si>
  <si>
    <r>
      <rPr>
        <sz val="14"/>
        <rFont val="仿宋_GB2312"/>
        <charset val="134"/>
      </rPr>
      <t>景庄村新建晾晒分拣大棚</t>
    </r>
    <r>
      <rPr>
        <sz val="14"/>
        <rFont val="Times New Roman"/>
        <charset val="134"/>
      </rPr>
      <t>1</t>
    </r>
    <r>
      <rPr>
        <sz val="14"/>
        <rFont val="仿宋_GB2312"/>
        <charset val="134"/>
      </rPr>
      <t>栋</t>
    </r>
    <r>
      <rPr>
        <sz val="14"/>
        <rFont val="Times New Roman"/>
        <charset val="134"/>
      </rPr>
      <t>1008</t>
    </r>
    <r>
      <rPr>
        <sz val="14"/>
        <rFont val="仿宋_GB2312"/>
        <charset val="134"/>
      </rPr>
      <t>平方米，新建磅秤房一栋</t>
    </r>
    <r>
      <rPr>
        <sz val="14"/>
        <rFont val="Times New Roman"/>
        <charset val="134"/>
      </rPr>
      <t xml:space="preserve">18 </t>
    </r>
    <r>
      <rPr>
        <sz val="14"/>
        <rFont val="仿宋_GB2312"/>
        <charset val="134"/>
      </rPr>
      <t>平方米，场地硬化面积</t>
    </r>
    <r>
      <rPr>
        <sz val="14"/>
        <rFont val="Times New Roman"/>
        <charset val="134"/>
      </rPr>
      <t>3498</t>
    </r>
    <r>
      <rPr>
        <sz val="14"/>
        <rFont val="仿宋_GB2312"/>
        <charset val="134"/>
      </rPr>
      <t>平方米，新建</t>
    </r>
    <r>
      <rPr>
        <sz val="14"/>
        <rFont val="Times New Roman"/>
        <charset val="134"/>
      </rPr>
      <t>80</t>
    </r>
    <r>
      <rPr>
        <sz val="14"/>
        <rFont val="仿宋_GB2312"/>
        <charset val="134"/>
      </rPr>
      <t>吨地磅</t>
    </r>
    <r>
      <rPr>
        <sz val="14"/>
        <rFont val="Times New Roman"/>
        <charset val="134"/>
      </rPr>
      <t>1</t>
    </r>
    <r>
      <rPr>
        <sz val="14"/>
        <rFont val="仿宋_GB2312"/>
        <charset val="134"/>
      </rPr>
      <t>个，敷设给水管线、地埋供电线路等</t>
    </r>
    <r>
      <rPr>
        <sz val="14"/>
        <rFont val="Times New Roman"/>
        <charset val="134"/>
      </rPr>
      <t>;</t>
    </r>
    <r>
      <rPr>
        <sz val="14"/>
        <rFont val="仿宋_GB2312"/>
        <charset val="134"/>
      </rPr>
      <t>深井村新建晾晒分拣大棚</t>
    </r>
    <r>
      <rPr>
        <sz val="14"/>
        <rFont val="Times New Roman"/>
        <charset val="134"/>
      </rPr>
      <t>1</t>
    </r>
    <r>
      <rPr>
        <sz val="14"/>
        <rFont val="仿宋_GB2312"/>
        <charset val="134"/>
      </rPr>
      <t>栋</t>
    </r>
    <r>
      <rPr>
        <sz val="14"/>
        <rFont val="Times New Roman"/>
        <charset val="134"/>
      </rPr>
      <t>1296</t>
    </r>
    <r>
      <rPr>
        <sz val="14"/>
        <rFont val="仿宋_GB2312"/>
        <charset val="134"/>
      </rPr>
      <t>平方米，新建磅秤房</t>
    </r>
    <r>
      <rPr>
        <sz val="14"/>
        <rFont val="Times New Roman"/>
        <charset val="134"/>
      </rPr>
      <t>1</t>
    </r>
    <r>
      <rPr>
        <sz val="14"/>
        <rFont val="仿宋_GB2312"/>
        <charset val="134"/>
      </rPr>
      <t>栋</t>
    </r>
    <r>
      <rPr>
        <sz val="14"/>
        <rFont val="Times New Roman"/>
        <charset val="134"/>
      </rPr>
      <t xml:space="preserve">18 </t>
    </r>
    <r>
      <rPr>
        <sz val="14"/>
        <rFont val="仿宋_GB2312"/>
        <charset val="134"/>
      </rPr>
      <t>平方米，场地硬化面积</t>
    </r>
    <r>
      <rPr>
        <sz val="14"/>
        <rFont val="Times New Roman"/>
        <charset val="134"/>
      </rPr>
      <t xml:space="preserve">3843 </t>
    </r>
    <r>
      <rPr>
        <sz val="14"/>
        <rFont val="仿宋_GB2312"/>
        <charset val="134"/>
      </rPr>
      <t>平方米，新建</t>
    </r>
    <r>
      <rPr>
        <sz val="14"/>
        <rFont val="Times New Roman"/>
        <charset val="134"/>
      </rPr>
      <t xml:space="preserve"> 80 </t>
    </r>
    <r>
      <rPr>
        <sz val="14"/>
        <rFont val="仿宋_GB2312"/>
        <charset val="134"/>
      </rPr>
      <t>吨地磅</t>
    </r>
    <r>
      <rPr>
        <sz val="14"/>
        <rFont val="Times New Roman"/>
        <charset val="134"/>
      </rPr>
      <t>1</t>
    </r>
    <r>
      <rPr>
        <sz val="14"/>
        <rFont val="仿宋_GB2312"/>
        <charset val="134"/>
      </rPr>
      <t>个，敷设给水管线、地埋供电线路等</t>
    </r>
    <r>
      <rPr>
        <sz val="14"/>
        <rFont val="Times New Roman"/>
        <charset val="134"/>
      </rPr>
      <t>;</t>
    </r>
    <r>
      <rPr>
        <sz val="14"/>
        <rFont val="仿宋_GB2312"/>
        <charset val="134"/>
      </rPr>
      <t>新水村新建晾晒分拣大棚</t>
    </r>
    <r>
      <rPr>
        <sz val="14"/>
        <rFont val="Times New Roman"/>
        <charset val="134"/>
      </rPr>
      <t>1</t>
    </r>
    <r>
      <rPr>
        <sz val="14"/>
        <rFont val="仿宋_GB2312"/>
        <charset val="134"/>
      </rPr>
      <t>栋</t>
    </r>
    <r>
      <rPr>
        <sz val="14"/>
        <rFont val="Times New Roman"/>
        <charset val="134"/>
      </rPr>
      <t>1296</t>
    </r>
    <r>
      <rPr>
        <sz val="14"/>
        <rFont val="仿宋_GB2312"/>
        <charset val="134"/>
      </rPr>
      <t>平方米，新建磅秤房</t>
    </r>
    <r>
      <rPr>
        <sz val="14"/>
        <rFont val="Times New Roman"/>
        <charset val="134"/>
      </rPr>
      <t>1</t>
    </r>
    <r>
      <rPr>
        <sz val="14"/>
        <rFont val="仿宋_GB2312"/>
        <charset val="134"/>
      </rPr>
      <t>栋</t>
    </r>
    <r>
      <rPr>
        <sz val="14"/>
        <rFont val="Times New Roman"/>
        <charset val="134"/>
      </rPr>
      <t>18</t>
    </r>
    <r>
      <rPr>
        <sz val="14"/>
        <rFont val="仿宋_GB2312"/>
        <charset val="134"/>
      </rPr>
      <t>平方米，场地硬化面积</t>
    </r>
    <r>
      <rPr>
        <sz val="14"/>
        <rFont val="Times New Roman"/>
        <charset val="134"/>
      </rPr>
      <t>2120</t>
    </r>
    <r>
      <rPr>
        <sz val="14"/>
        <rFont val="仿宋_GB2312"/>
        <charset val="134"/>
      </rPr>
      <t>平方米，敷设给水管线等。</t>
    </r>
  </si>
  <si>
    <r>
      <rPr>
        <sz val="14"/>
        <rFont val="仿宋_GB2312"/>
        <charset val="134"/>
      </rPr>
      <t>沙坡头区香山乡三眼井村枸杞基地改良项目</t>
    </r>
  </si>
  <si>
    <r>
      <rPr>
        <sz val="14"/>
        <rFont val="仿宋_GB2312"/>
        <charset val="134"/>
      </rPr>
      <t>三眼井村</t>
    </r>
  </si>
  <si>
    <r>
      <rPr>
        <sz val="14"/>
        <rFont val="仿宋_GB2312"/>
        <charset val="134"/>
      </rPr>
      <t>机械深松土地</t>
    </r>
    <r>
      <rPr>
        <sz val="14"/>
        <rFont val="Times New Roman"/>
        <charset val="134"/>
      </rPr>
      <t>800</t>
    </r>
    <r>
      <rPr>
        <sz val="14"/>
        <rFont val="仿宋_GB2312"/>
        <charset val="134"/>
      </rPr>
      <t>亩；增施农家肥</t>
    </r>
    <r>
      <rPr>
        <sz val="14"/>
        <rFont val="Times New Roman"/>
        <charset val="134"/>
      </rPr>
      <t>800</t>
    </r>
    <r>
      <rPr>
        <sz val="14"/>
        <rFont val="仿宋_GB2312"/>
        <charset val="134"/>
      </rPr>
      <t>亩；铺设田间辅管、毛管</t>
    </r>
    <r>
      <rPr>
        <sz val="14"/>
        <rFont val="Times New Roman"/>
        <charset val="134"/>
      </rPr>
      <t>800</t>
    </r>
    <r>
      <rPr>
        <sz val="14"/>
        <rFont val="仿宋_GB2312"/>
        <charset val="134"/>
      </rPr>
      <t>亩；清除老枸杞苗</t>
    </r>
    <r>
      <rPr>
        <sz val="14"/>
        <rFont val="Times New Roman"/>
        <charset val="134"/>
      </rPr>
      <t>800</t>
    </r>
    <r>
      <rPr>
        <sz val="14"/>
        <rFont val="仿宋_GB2312"/>
        <charset val="134"/>
      </rPr>
      <t>亩。</t>
    </r>
  </si>
  <si>
    <r>
      <rPr>
        <sz val="14"/>
        <rFont val="仿宋_GB2312"/>
        <charset val="134"/>
      </rPr>
      <t>沙坡头区兴仁镇西里村枸杞绿色丰产示范园区建设项目</t>
    </r>
  </si>
  <si>
    <r>
      <rPr>
        <sz val="14"/>
        <rFont val="仿宋_GB2312"/>
        <charset val="134"/>
      </rPr>
      <t>兴仁镇</t>
    </r>
    <r>
      <rPr>
        <sz val="14"/>
        <rFont val="Times New Roman"/>
        <charset val="134"/>
      </rPr>
      <t>,</t>
    </r>
    <r>
      <rPr>
        <sz val="14"/>
        <rFont val="仿宋_GB2312"/>
        <charset val="134"/>
      </rPr>
      <t>西里村</t>
    </r>
  </si>
  <si>
    <r>
      <rPr>
        <sz val="14"/>
        <rFont val="仿宋_GB2312"/>
        <charset val="134"/>
      </rPr>
      <t>对兴仁镇西里村</t>
    </r>
    <r>
      <rPr>
        <sz val="14"/>
        <rFont val="Times New Roman"/>
        <charset val="134"/>
      </rPr>
      <t>6000</t>
    </r>
    <r>
      <rPr>
        <sz val="14"/>
        <rFont val="仿宋_GB2312"/>
        <charset val="134"/>
      </rPr>
      <t>亩枸杞种植园区挂果枸杞通过增施有机肥、统一病虫害防治，建立枸杞溯源体系标示，配套建设</t>
    </r>
    <r>
      <rPr>
        <sz val="14"/>
        <rFont val="Times New Roman"/>
        <charset val="134"/>
      </rPr>
      <t>4</t>
    </r>
    <r>
      <rPr>
        <sz val="14"/>
        <rFont val="仿宋_GB2312"/>
        <charset val="134"/>
      </rPr>
      <t>米宽混凝土硬化路</t>
    </r>
    <r>
      <rPr>
        <sz val="14"/>
        <rFont val="Times New Roman"/>
        <charset val="134"/>
      </rPr>
      <t>5100</t>
    </r>
    <r>
      <rPr>
        <sz val="14"/>
        <rFont val="仿宋_GB2312"/>
        <charset val="134"/>
      </rPr>
      <t>米，园区安装诱虫灯</t>
    </r>
    <r>
      <rPr>
        <sz val="14"/>
        <rFont val="Times New Roman"/>
        <charset val="134"/>
      </rPr>
      <t>415</t>
    </r>
    <r>
      <rPr>
        <sz val="14"/>
        <rFont val="仿宋_GB2312"/>
        <charset val="134"/>
      </rPr>
      <t>盏；砌护农渠</t>
    </r>
    <r>
      <rPr>
        <sz val="14"/>
        <rFont val="Times New Roman"/>
        <charset val="134"/>
      </rPr>
      <t>3800</t>
    </r>
    <r>
      <rPr>
        <sz val="14"/>
        <rFont val="仿宋_GB2312"/>
        <charset val="134"/>
      </rPr>
      <t>米，新建农渠口</t>
    </r>
    <r>
      <rPr>
        <sz val="14"/>
        <rFont val="Times New Roman"/>
        <charset val="134"/>
      </rPr>
      <t>92</t>
    </r>
    <r>
      <rPr>
        <sz val="14"/>
        <rFont val="仿宋_GB2312"/>
        <charset val="134"/>
      </rPr>
      <t>座，管涵</t>
    </r>
    <r>
      <rPr>
        <sz val="14"/>
        <rFont val="Times New Roman"/>
        <charset val="134"/>
      </rPr>
      <t>46</t>
    </r>
    <r>
      <rPr>
        <sz val="14"/>
        <rFont val="仿宋_GB2312"/>
        <charset val="134"/>
      </rPr>
      <t>座；打造自治区枸杞绿色丰产示范基地。</t>
    </r>
  </si>
  <si>
    <r>
      <rPr>
        <sz val="14"/>
        <rFont val="仿宋_GB2312"/>
        <charset val="134"/>
      </rPr>
      <t>沙坡头区兴仁镇郝集村枸杞种植示范园建设项目</t>
    </r>
  </si>
  <si>
    <r>
      <rPr>
        <sz val="14"/>
        <rFont val="仿宋_GB2312"/>
        <charset val="134"/>
      </rPr>
      <t>郝集村</t>
    </r>
  </si>
  <si>
    <r>
      <rPr>
        <sz val="14"/>
        <rFont val="仿宋_GB2312"/>
        <charset val="134"/>
      </rPr>
      <t>项目对兴仁镇郝集村</t>
    </r>
    <r>
      <rPr>
        <sz val="14"/>
        <rFont val="Times New Roman"/>
        <charset val="134"/>
      </rPr>
      <t>3000</t>
    </r>
    <r>
      <rPr>
        <sz val="14"/>
        <rFont val="仿宋_GB2312"/>
        <charset val="134"/>
      </rPr>
      <t>亩枸杞种植园区进行培育种植。其中：土壤改良</t>
    </r>
    <r>
      <rPr>
        <sz val="14"/>
        <rFont val="Times New Roman"/>
        <charset val="134"/>
      </rPr>
      <t>2000</t>
    </r>
    <r>
      <rPr>
        <sz val="14"/>
        <rFont val="仿宋_GB2312"/>
        <charset val="134"/>
      </rPr>
      <t>亩，绿色防控</t>
    </r>
    <r>
      <rPr>
        <sz val="14"/>
        <rFont val="Times New Roman"/>
        <charset val="134"/>
      </rPr>
      <t>2000</t>
    </r>
    <r>
      <rPr>
        <sz val="14"/>
        <rFont val="仿宋_GB2312"/>
        <charset val="134"/>
      </rPr>
      <t>亩，统一修剪</t>
    </r>
    <r>
      <rPr>
        <sz val="14"/>
        <rFont val="Times New Roman"/>
        <charset val="134"/>
      </rPr>
      <t>2000</t>
    </r>
    <r>
      <rPr>
        <sz val="14"/>
        <rFont val="仿宋_GB2312"/>
        <charset val="134"/>
      </rPr>
      <t>亩；计划枸杞品种更新改良</t>
    </r>
    <r>
      <rPr>
        <sz val="14"/>
        <rFont val="Times New Roman"/>
        <charset val="134"/>
      </rPr>
      <t>300</t>
    </r>
    <r>
      <rPr>
        <sz val="14"/>
        <rFont val="仿宋_GB2312"/>
        <charset val="134"/>
      </rPr>
      <t>亩；硬化配套田间生产道路</t>
    </r>
    <r>
      <rPr>
        <sz val="14"/>
        <rFont val="Times New Roman"/>
        <charset val="134"/>
      </rPr>
      <t>4.2</t>
    </r>
    <r>
      <rPr>
        <sz val="14"/>
        <rFont val="仿宋_GB2312"/>
        <charset val="134"/>
      </rPr>
      <t>千米；配套安装引诱虫灯</t>
    </r>
    <r>
      <rPr>
        <sz val="14"/>
        <rFont val="Times New Roman"/>
        <charset val="134"/>
      </rPr>
      <t>160</t>
    </r>
    <r>
      <rPr>
        <sz val="14"/>
        <rFont val="仿宋_GB2312"/>
        <charset val="134"/>
      </rPr>
      <t>盏。</t>
    </r>
  </si>
  <si>
    <r>
      <rPr>
        <sz val="14"/>
        <rFont val="仿宋_GB2312"/>
        <charset val="134"/>
      </rPr>
      <t>沙坡头区苹果花期人工辅助授粉项目（宣和镇）</t>
    </r>
  </si>
  <si>
    <r>
      <rPr>
        <sz val="14"/>
        <rFont val="仿宋_GB2312"/>
        <charset val="134"/>
      </rPr>
      <t>在苹果种植区完成花期辅助授粉面积</t>
    </r>
    <r>
      <rPr>
        <sz val="14"/>
        <rFont val="Times New Roman"/>
        <charset val="134"/>
      </rPr>
      <t>12320</t>
    </r>
    <r>
      <rPr>
        <sz val="14"/>
        <rFont val="仿宋_GB2312"/>
        <charset val="134"/>
      </rPr>
      <t>亩，宣和镇统一采购授粉专用花粉，适组织群众开展花期人工辅助授粉，每亩使用授粉专用花粉</t>
    </r>
    <r>
      <rPr>
        <sz val="14"/>
        <rFont val="Times New Roman"/>
        <charset val="134"/>
      </rPr>
      <t>10</t>
    </r>
    <r>
      <rPr>
        <sz val="14"/>
        <rFont val="仿宋_GB2312"/>
        <charset val="134"/>
      </rPr>
      <t>克</t>
    </r>
  </si>
  <si>
    <r>
      <rPr>
        <sz val="14"/>
        <rFont val="仿宋_GB2312"/>
        <charset val="134"/>
      </rPr>
      <t>沙坡头区苹果种植基地晚霜冻预防项目（宣和镇）</t>
    </r>
  </si>
  <si>
    <r>
      <rPr>
        <sz val="14"/>
        <rFont val="仿宋_GB2312"/>
        <charset val="134"/>
      </rPr>
      <t>在苹果种植区完成晚霜冻预防面积</t>
    </r>
    <r>
      <rPr>
        <sz val="14"/>
        <rFont val="Times New Roman"/>
        <charset val="134"/>
      </rPr>
      <t>12320</t>
    </r>
    <r>
      <rPr>
        <sz val="14"/>
        <rFont val="仿宋_GB2312"/>
        <charset val="134"/>
      </rPr>
      <t>亩，宣和镇统一采购防霜冻营养液，适时进行喷施，提高树体抗性</t>
    </r>
  </si>
  <si>
    <r>
      <rPr>
        <sz val="14"/>
        <rFont val="仿宋_GB2312"/>
        <charset val="134"/>
      </rPr>
      <t>沙坡头区苹果园地力培肥补助项目（宣和镇））</t>
    </r>
  </si>
  <si>
    <r>
      <rPr>
        <sz val="14"/>
        <rFont val="Times New Roman"/>
        <charset val="134"/>
      </rPr>
      <t>2025</t>
    </r>
    <r>
      <rPr>
        <sz val="14"/>
        <rFont val="仿宋_GB2312"/>
        <charset val="134"/>
      </rPr>
      <t>年新栽植的苹果树，对达到补助要求的农户由政府负责统一采购腐熟羊粪发放到户，给予土壤培肥改良奖补，提高苹果园有机质含量，提升苹果品质，增加农户收入。</t>
    </r>
  </si>
  <si>
    <r>
      <rPr>
        <sz val="14"/>
        <rFont val="仿宋_GB2312"/>
        <charset val="134"/>
      </rPr>
      <t>沙坡头区苹果花期人工辅助授粉项目（永康镇）</t>
    </r>
  </si>
  <si>
    <r>
      <rPr>
        <sz val="14"/>
        <rFont val="仿宋_GB2312"/>
        <charset val="134"/>
      </rPr>
      <t>在苹果种植区完成花期人工辅助授粉</t>
    </r>
    <r>
      <rPr>
        <sz val="14"/>
        <rFont val="Times New Roman"/>
        <charset val="134"/>
      </rPr>
      <t>3.8</t>
    </r>
    <r>
      <rPr>
        <sz val="14"/>
        <rFont val="仿宋_GB2312"/>
        <charset val="134"/>
      </rPr>
      <t>万亩，以永康镇统一采购授粉专用花粉，组织群众开展花期人工辅助投粉，每亩使用投粉专用花粉</t>
    </r>
    <r>
      <rPr>
        <sz val="14"/>
        <rFont val="Times New Roman"/>
        <charset val="134"/>
      </rPr>
      <t>10</t>
    </r>
    <r>
      <rPr>
        <sz val="14"/>
        <rFont val="仿宋_GB2312"/>
        <charset val="134"/>
      </rPr>
      <t>克。</t>
    </r>
  </si>
  <si>
    <r>
      <rPr>
        <sz val="14"/>
        <rFont val="仿宋_GB2312"/>
        <charset val="134"/>
      </rPr>
      <t>沙坡头区苹果种植基地晚霜冻预防项目（永康镇）</t>
    </r>
  </si>
  <si>
    <r>
      <rPr>
        <sz val="14"/>
        <rFont val="仿宋_GB2312"/>
        <charset val="134"/>
      </rPr>
      <t>在苹果种植区实施晚霜冻预防面积</t>
    </r>
    <r>
      <rPr>
        <sz val="14"/>
        <rFont val="Times New Roman"/>
        <charset val="134"/>
      </rPr>
      <t>3.8</t>
    </r>
    <r>
      <rPr>
        <sz val="14"/>
        <rFont val="仿宋_GB2312"/>
        <charset val="134"/>
      </rPr>
      <t>万亩，由永康镇统一采购防霜冻营养液，适时进行喷施，提高树体抗性。</t>
    </r>
  </si>
  <si>
    <r>
      <rPr>
        <sz val="14"/>
        <rFont val="仿宋_GB2312"/>
        <charset val="134"/>
      </rPr>
      <t>沙坡头区永康镇</t>
    </r>
    <r>
      <rPr>
        <sz val="14"/>
        <rFont val="Times New Roman"/>
        <charset val="134"/>
      </rPr>
      <t>2025</t>
    </r>
    <r>
      <rPr>
        <sz val="14"/>
        <rFont val="仿宋_GB2312"/>
        <charset val="134"/>
      </rPr>
      <t>年苹果园增施有机肥项目（永康镇）</t>
    </r>
  </si>
  <si>
    <r>
      <rPr>
        <sz val="14"/>
        <rFont val="仿宋_GB2312"/>
        <charset val="134"/>
      </rPr>
      <t>彩达村</t>
    </r>
    <r>
      <rPr>
        <sz val="14"/>
        <rFont val="Times New Roman"/>
        <charset val="134"/>
      </rPr>
      <t>,</t>
    </r>
    <r>
      <rPr>
        <sz val="14"/>
        <rFont val="仿宋_GB2312"/>
        <charset val="134"/>
      </rPr>
      <t>城农村</t>
    </r>
    <r>
      <rPr>
        <sz val="14"/>
        <rFont val="Times New Roman"/>
        <charset val="134"/>
      </rPr>
      <t>,</t>
    </r>
    <r>
      <rPr>
        <sz val="14"/>
        <rFont val="仿宋_GB2312"/>
        <charset val="134"/>
      </rPr>
      <t>达茂村</t>
    </r>
    <r>
      <rPr>
        <sz val="14"/>
        <rFont val="Times New Roman"/>
        <charset val="134"/>
      </rPr>
      <t>,</t>
    </r>
    <r>
      <rPr>
        <sz val="14"/>
        <rFont val="仿宋_GB2312"/>
        <charset val="134"/>
      </rPr>
      <t>丰台村</t>
    </r>
    <r>
      <rPr>
        <sz val="14"/>
        <rFont val="Times New Roman"/>
        <charset val="134"/>
      </rPr>
      <t>,</t>
    </r>
    <r>
      <rPr>
        <sz val="14"/>
        <rFont val="仿宋_GB2312"/>
        <charset val="134"/>
      </rPr>
      <t>景台村</t>
    </r>
    <r>
      <rPr>
        <sz val="14"/>
        <rFont val="Times New Roman"/>
        <charset val="134"/>
      </rPr>
      <t>,</t>
    </r>
    <r>
      <rPr>
        <sz val="14"/>
        <rFont val="仿宋_GB2312"/>
        <charset val="134"/>
      </rPr>
      <t>乐台村</t>
    </r>
    <r>
      <rPr>
        <sz val="14"/>
        <rFont val="Times New Roman"/>
        <charset val="134"/>
      </rPr>
      <t>,</t>
    </r>
    <r>
      <rPr>
        <sz val="14"/>
        <rFont val="仿宋_GB2312"/>
        <charset val="134"/>
      </rPr>
      <t>双达村</t>
    </r>
    <r>
      <rPr>
        <sz val="14"/>
        <rFont val="Times New Roman"/>
        <charset val="134"/>
      </rPr>
      <t>,</t>
    </r>
    <r>
      <rPr>
        <sz val="14"/>
        <rFont val="仿宋_GB2312"/>
        <charset val="134"/>
      </rPr>
      <t>阳沟村</t>
    </r>
    <r>
      <rPr>
        <sz val="14"/>
        <rFont val="Times New Roman"/>
        <charset val="134"/>
      </rPr>
      <t>,</t>
    </r>
    <r>
      <rPr>
        <sz val="14"/>
        <rFont val="仿宋_GB2312"/>
        <charset val="134"/>
      </rPr>
      <t>永乐村</t>
    </r>
    <r>
      <rPr>
        <sz val="14"/>
        <rFont val="Times New Roman"/>
        <charset val="134"/>
      </rPr>
      <t>,</t>
    </r>
    <r>
      <rPr>
        <sz val="14"/>
        <rFont val="仿宋_GB2312"/>
        <charset val="134"/>
      </rPr>
      <t>永新村</t>
    </r>
  </si>
  <si>
    <r>
      <rPr>
        <sz val="14"/>
        <rFont val="仿宋_GB2312"/>
        <charset val="134"/>
      </rPr>
      <t>对实施了新品种建园的进行奖补</t>
    </r>
    <r>
      <rPr>
        <sz val="14"/>
        <rFont val="Times New Roman"/>
        <charset val="134"/>
      </rPr>
      <t>3</t>
    </r>
    <r>
      <rPr>
        <sz val="14"/>
        <rFont val="仿宋_GB2312"/>
        <charset val="134"/>
      </rPr>
      <t>吨</t>
    </r>
    <r>
      <rPr>
        <sz val="14"/>
        <rFont val="Times New Roman"/>
        <charset val="134"/>
      </rPr>
      <t>/</t>
    </r>
    <r>
      <rPr>
        <sz val="14"/>
        <rFont val="仿宋_GB2312"/>
        <charset val="134"/>
      </rPr>
      <t>亩、新品种嫁接改良进行奖补</t>
    </r>
    <r>
      <rPr>
        <sz val="14"/>
        <rFont val="Times New Roman"/>
        <charset val="134"/>
      </rPr>
      <t>2</t>
    </r>
    <r>
      <rPr>
        <sz val="14"/>
        <rFont val="仿宋_GB2312"/>
        <charset val="134"/>
      </rPr>
      <t>吨</t>
    </r>
    <r>
      <rPr>
        <sz val="14"/>
        <rFont val="Times New Roman"/>
        <charset val="134"/>
      </rPr>
      <t>/</t>
    </r>
    <r>
      <rPr>
        <sz val="14"/>
        <rFont val="仿宋_GB2312"/>
        <charset val="134"/>
      </rPr>
      <t>亩、郁闭园改造进行奖补</t>
    </r>
    <r>
      <rPr>
        <sz val="14"/>
        <rFont val="Times New Roman"/>
        <charset val="134"/>
      </rPr>
      <t>2</t>
    </r>
    <r>
      <rPr>
        <sz val="14"/>
        <rFont val="仿宋_GB2312"/>
        <charset val="134"/>
      </rPr>
      <t>吨</t>
    </r>
    <r>
      <rPr>
        <sz val="14"/>
        <rFont val="Times New Roman"/>
        <charset val="134"/>
      </rPr>
      <t>/</t>
    </r>
    <r>
      <rPr>
        <sz val="14"/>
        <rFont val="仿宋_GB2312"/>
        <charset val="134"/>
      </rPr>
      <t>亩，预计施用</t>
    </r>
    <r>
      <rPr>
        <sz val="14"/>
        <rFont val="Times New Roman"/>
        <charset val="134"/>
      </rPr>
      <t>1.5</t>
    </r>
    <r>
      <rPr>
        <sz val="14"/>
        <rFont val="仿宋_GB2312"/>
        <charset val="134"/>
      </rPr>
      <t>万吨有机肥，资金概算为</t>
    </r>
    <r>
      <rPr>
        <sz val="14"/>
        <rFont val="Times New Roman"/>
        <charset val="134"/>
      </rPr>
      <t>390</t>
    </r>
    <r>
      <rPr>
        <sz val="14"/>
        <rFont val="仿宋_GB2312"/>
        <charset val="134"/>
      </rPr>
      <t>万元</t>
    </r>
  </si>
  <si>
    <r>
      <rPr>
        <sz val="14"/>
        <rFont val="仿宋_GB2312"/>
        <charset val="134"/>
      </rPr>
      <t>沙坡头区永康镇黄粉虫养殖项目</t>
    </r>
  </si>
  <si>
    <r>
      <rPr>
        <sz val="14"/>
        <rFont val="仿宋_GB2312"/>
        <charset val="134"/>
      </rPr>
      <t>永康村</t>
    </r>
  </si>
  <si>
    <r>
      <rPr>
        <sz val="14"/>
        <rFont val="仿宋_GB2312"/>
        <charset val="134"/>
      </rPr>
      <t>改造原有仓库</t>
    </r>
    <r>
      <rPr>
        <sz val="14"/>
        <rFont val="Times New Roman"/>
        <charset val="134"/>
      </rPr>
      <t>1</t>
    </r>
    <r>
      <rPr>
        <sz val="14"/>
        <rFont val="仿宋_GB2312"/>
        <charset val="134"/>
      </rPr>
      <t>座，改造原有厂房屋顶</t>
    </r>
    <r>
      <rPr>
        <sz val="14"/>
        <rFont val="Times New Roman"/>
        <charset val="134"/>
      </rPr>
      <t>1</t>
    </r>
    <r>
      <rPr>
        <sz val="14"/>
        <rFont val="仿宋_GB2312"/>
        <charset val="134"/>
      </rPr>
      <t>座，安装敞开式钢货架</t>
    </r>
    <r>
      <rPr>
        <sz val="14"/>
        <rFont val="Times New Roman"/>
        <charset val="134"/>
      </rPr>
      <t>35</t>
    </r>
    <r>
      <rPr>
        <sz val="14"/>
        <rFont val="仿宋_GB2312"/>
        <charset val="134"/>
      </rPr>
      <t>吨，购置黄粉虫养殖专用盘</t>
    </r>
    <r>
      <rPr>
        <sz val="14"/>
        <rFont val="Times New Roman"/>
        <charset val="134"/>
      </rPr>
      <t>7</t>
    </r>
    <r>
      <rPr>
        <sz val="14"/>
        <rFont val="仿宋_GB2312"/>
        <charset val="134"/>
      </rPr>
      <t>万个，货架卡口</t>
    </r>
    <r>
      <rPr>
        <sz val="14"/>
        <rFont val="Times New Roman"/>
        <charset val="134"/>
      </rPr>
      <t>4</t>
    </r>
    <r>
      <rPr>
        <sz val="14"/>
        <rFont val="仿宋_GB2312"/>
        <charset val="134"/>
      </rPr>
      <t>万个，固定提升机</t>
    </r>
    <r>
      <rPr>
        <sz val="14"/>
        <rFont val="Times New Roman"/>
        <charset val="134"/>
      </rPr>
      <t>2</t>
    </r>
    <r>
      <rPr>
        <sz val="14"/>
        <rFont val="仿宋_GB2312"/>
        <charset val="134"/>
      </rPr>
      <t>个，填料提升机</t>
    </r>
    <r>
      <rPr>
        <sz val="14"/>
        <rFont val="Times New Roman"/>
        <charset val="134"/>
      </rPr>
      <t>4</t>
    </r>
    <r>
      <rPr>
        <sz val="14"/>
        <rFont val="仿宋_GB2312"/>
        <charset val="134"/>
      </rPr>
      <t>个，甲壳虫分离机</t>
    </r>
    <r>
      <rPr>
        <sz val="14"/>
        <rFont val="Times New Roman"/>
        <charset val="134"/>
      </rPr>
      <t>6</t>
    </r>
    <r>
      <rPr>
        <sz val="14"/>
        <rFont val="仿宋_GB2312"/>
        <charset val="134"/>
      </rPr>
      <t>个，产卵筛</t>
    </r>
    <r>
      <rPr>
        <sz val="14"/>
        <rFont val="Times New Roman"/>
        <charset val="134"/>
      </rPr>
      <t>2000</t>
    </r>
    <r>
      <rPr>
        <sz val="14"/>
        <rFont val="仿宋_GB2312"/>
        <charset val="134"/>
      </rPr>
      <t>个，成品虫运转木盒</t>
    </r>
    <r>
      <rPr>
        <sz val="14"/>
        <rFont val="Times New Roman"/>
        <charset val="134"/>
      </rPr>
      <t>1000</t>
    </r>
    <r>
      <rPr>
        <sz val="14"/>
        <rFont val="仿宋_GB2312"/>
        <charset val="134"/>
      </rPr>
      <t>个，振动筛</t>
    </r>
    <r>
      <rPr>
        <sz val="14"/>
        <rFont val="Times New Roman"/>
        <charset val="134"/>
      </rPr>
      <t>3</t>
    </r>
    <r>
      <rPr>
        <sz val="14"/>
        <rFont val="仿宋_GB2312"/>
        <charset val="134"/>
      </rPr>
      <t>台，色选机</t>
    </r>
    <r>
      <rPr>
        <sz val="14"/>
        <rFont val="Times New Roman"/>
        <charset val="134"/>
      </rPr>
      <t>3</t>
    </r>
    <r>
      <rPr>
        <sz val="14"/>
        <rFont val="仿宋_GB2312"/>
        <charset val="134"/>
      </rPr>
      <t>台，</t>
    </r>
    <r>
      <rPr>
        <sz val="14"/>
        <rFont val="Times New Roman"/>
        <charset val="134"/>
      </rPr>
      <t>30</t>
    </r>
    <r>
      <rPr>
        <sz val="14"/>
        <rFont val="仿宋_GB2312"/>
        <charset val="134"/>
      </rPr>
      <t>烤箱</t>
    </r>
    <r>
      <rPr>
        <sz val="14"/>
        <rFont val="Times New Roman"/>
        <charset val="134"/>
      </rPr>
      <t>5</t>
    </r>
    <r>
      <rPr>
        <sz val="14"/>
        <rFont val="仿宋_GB2312"/>
        <charset val="134"/>
      </rPr>
      <t>台，饲料粉碎机</t>
    </r>
    <r>
      <rPr>
        <sz val="14"/>
        <rFont val="Times New Roman"/>
        <charset val="134"/>
      </rPr>
      <t>3</t>
    </r>
    <r>
      <rPr>
        <sz val="14"/>
        <rFont val="仿宋_GB2312"/>
        <charset val="134"/>
      </rPr>
      <t>台，成品虫盏</t>
    </r>
    <r>
      <rPr>
        <sz val="14"/>
        <rFont val="Times New Roman"/>
        <charset val="134"/>
      </rPr>
      <t>3</t>
    </r>
    <r>
      <rPr>
        <sz val="14"/>
        <rFont val="仿宋_GB2312"/>
        <charset val="134"/>
      </rPr>
      <t>台，电动三轮车</t>
    </r>
    <r>
      <rPr>
        <sz val="14"/>
        <rFont val="Times New Roman"/>
        <charset val="134"/>
      </rPr>
      <t>2</t>
    </r>
    <r>
      <rPr>
        <sz val="14"/>
        <rFont val="仿宋_GB2312"/>
        <charset val="134"/>
      </rPr>
      <t>个等。</t>
    </r>
  </si>
  <si>
    <r>
      <rPr>
        <sz val="14"/>
        <rFont val="仿宋_GB2312"/>
        <charset val="134"/>
      </rPr>
      <t>沙坡头区沙坡头区镇罗镇老旧大棚园区迭代升级项目</t>
    </r>
  </si>
  <si>
    <r>
      <rPr>
        <sz val="14"/>
        <rFont val="仿宋_GB2312"/>
        <charset val="134"/>
      </rPr>
      <t>观音村</t>
    </r>
  </si>
  <si>
    <r>
      <rPr>
        <sz val="14"/>
        <rFont val="仿宋_GB2312"/>
        <charset val="134"/>
      </rPr>
      <t>新建温棚</t>
    </r>
    <r>
      <rPr>
        <sz val="14"/>
        <rFont val="Times New Roman"/>
        <charset val="134"/>
      </rPr>
      <t xml:space="preserve"> 47 </t>
    </r>
    <r>
      <rPr>
        <sz val="14"/>
        <rFont val="仿宋_GB2312"/>
        <charset val="134"/>
      </rPr>
      <t>栋；水渠暗管</t>
    </r>
    <r>
      <rPr>
        <sz val="14"/>
        <rFont val="Times New Roman"/>
        <charset val="134"/>
      </rPr>
      <t>640m;</t>
    </r>
    <r>
      <rPr>
        <sz val="14"/>
        <rFont val="仿宋_GB2312"/>
        <charset val="134"/>
      </rPr>
      <t>暗排波纹管</t>
    </r>
    <r>
      <rPr>
        <sz val="14"/>
        <rFont val="Times New Roman"/>
        <charset val="134"/>
      </rPr>
      <t>4250m;</t>
    </r>
    <r>
      <rPr>
        <sz val="14"/>
        <rFont val="仿宋_GB2312"/>
        <charset val="134"/>
      </rPr>
      <t>检查井</t>
    </r>
    <r>
      <rPr>
        <sz val="14"/>
        <rFont val="Times New Roman"/>
        <charset val="134"/>
      </rPr>
      <t>23</t>
    </r>
    <r>
      <rPr>
        <sz val="14"/>
        <rFont val="仿宋_GB2312"/>
        <charset val="134"/>
      </rPr>
      <t>个；</t>
    </r>
    <r>
      <rPr>
        <sz val="14"/>
        <rFont val="Times New Roman"/>
        <charset val="134"/>
      </rPr>
      <t>D50</t>
    </r>
    <r>
      <rPr>
        <sz val="14"/>
        <rFont val="仿宋_GB2312"/>
        <charset val="134"/>
      </rPr>
      <t>农口</t>
    </r>
    <r>
      <rPr>
        <sz val="14"/>
        <rFont val="Times New Roman"/>
        <charset val="134"/>
      </rPr>
      <t>1</t>
    </r>
    <r>
      <rPr>
        <sz val="14"/>
        <rFont val="仿宋_GB2312"/>
        <charset val="134"/>
      </rPr>
      <t>座；新建沟渠</t>
    </r>
    <r>
      <rPr>
        <sz val="14"/>
        <rFont val="Times New Roman"/>
        <charset val="134"/>
      </rPr>
      <t>680</t>
    </r>
    <r>
      <rPr>
        <sz val="14"/>
        <rFont val="仿宋_GB2312"/>
        <charset val="134"/>
      </rPr>
      <t>条；配套</t>
    </r>
    <r>
      <rPr>
        <sz val="14"/>
        <rFont val="Times New Roman"/>
        <charset val="134"/>
      </rPr>
      <t>47</t>
    </r>
    <r>
      <rPr>
        <sz val="14"/>
        <rFont val="仿宋_GB2312"/>
        <charset val="134"/>
      </rPr>
      <t>套温棚设备。改造温棚</t>
    </r>
    <r>
      <rPr>
        <sz val="14"/>
        <rFont val="Times New Roman"/>
        <charset val="134"/>
      </rPr>
      <t xml:space="preserve">5 </t>
    </r>
    <r>
      <rPr>
        <sz val="14"/>
        <rFont val="仿宋_GB2312"/>
        <charset val="134"/>
      </rPr>
      <t>栋；配套</t>
    </r>
    <r>
      <rPr>
        <sz val="14"/>
        <rFont val="Times New Roman"/>
        <charset val="134"/>
      </rPr>
      <t>5</t>
    </r>
    <r>
      <rPr>
        <sz val="14"/>
        <rFont val="仿宋_GB2312"/>
        <charset val="134"/>
      </rPr>
      <t>套温棚设备。</t>
    </r>
  </si>
  <si>
    <r>
      <rPr>
        <sz val="14"/>
        <rFont val="仿宋_GB2312"/>
        <charset val="134"/>
      </rPr>
      <t>沙坡头区</t>
    </r>
    <r>
      <rPr>
        <sz val="14"/>
        <rFont val="Times New Roman"/>
        <charset val="134"/>
      </rPr>
      <t>“</t>
    </r>
    <r>
      <rPr>
        <sz val="14"/>
        <rFont val="仿宋_GB2312"/>
        <charset val="134"/>
      </rPr>
      <t>沙坡头蔬菜</t>
    </r>
    <r>
      <rPr>
        <sz val="14"/>
        <rFont val="Times New Roman"/>
        <charset val="134"/>
      </rPr>
      <t>”</t>
    </r>
    <r>
      <rPr>
        <sz val="14"/>
        <rFont val="仿宋_GB2312"/>
        <charset val="134"/>
      </rPr>
      <t>智慧化管理示范项目</t>
    </r>
  </si>
  <si>
    <r>
      <rPr>
        <sz val="14"/>
        <rFont val="仿宋_GB2312"/>
        <charset val="134"/>
      </rPr>
      <t>观音村</t>
    </r>
    <r>
      <rPr>
        <sz val="14"/>
        <rFont val="Times New Roman"/>
        <charset val="134"/>
      </rPr>
      <t>,</t>
    </r>
    <r>
      <rPr>
        <sz val="14"/>
        <rFont val="仿宋_GB2312"/>
        <charset val="134"/>
      </rPr>
      <t>九塘村</t>
    </r>
    <r>
      <rPr>
        <sz val="14"/>
        <rFont val="Times New Roman"/>
        <charset val="134"/>
      </rPr>
      <t>,</t>
    </r>
    <r>
      <rPr>
        <sz val="14"/>
        <rFont val="仿宋_GB2312"/>
        <charset val="134"/>
      </rPr>
      <t>李园村</t>
    </r>
    <r>
      <rPr>
        <sz val="14"/>
        <rFont val="Times New Roman"/>
        <charset val="134"/>
      </rPr>
      <t>,</t>
    </r>
    <r>
      <rPr>
        <sz val="14"/>
        <rFont val="仿宋_GB2312"/>
        <charset val="134"/>
      </rPr>
      <t>镇北村</t>
    </r>
    <r>
      <rPr>
        <sz val="14"/>
        <rFont val="Times New Roman"/>
        <charset val="134"/>
      </rPr>
      <t>,</t>
    </r>
    <r>
      <rPr>
        <sz val="14"/>
        <rFont val="仿宋_GB2312"/>
        <charset val="134"/>
      </rPr>
      <t>镇西村</t>
    </r>
  </si>
  <si>
    <r>
      <rPr>
        <sz val="14"/>
        <rFont val="仿宋_GB2312"/>
        <charset val="134"/>
      </rPr>
      <t>数智改造大棚</t>
    </r>
    <r>
      <rPr>
        <sz val="14"/>
        <rFont val="Times New Roman"/>
        <charset val="134"/>
      </rPr>
      <t>584</t>
    </r>
    <r>
      <rPr>
        <sz val="14"/>
        <rFont val="仿宋_GB2312"/>
        <charset val="134"/>
      </rPr>
      <t>座（日光温室</t>
    </r>
    <r>
      <rPr>
        <sz val="14"/>
        <rFont val="Times New Roman"/>
        <charset val="134"/>
      </rPr>
      <t>506</t>
    </r>
    <r>
      <rPr>
        <sz val="14"/>
        <rFont val="仿宋_GB2312"/>
        <charset val="134"/>
      </rPr>
      <t>座，大拱棚</t>
    </r>
    <r>
      <rPr>
        <sz val="14"/>
        <rFont val="Times New Roman"/>
        <charset val="134"/>
      </rPr>
      <t>78</t>
    </r>
    <r>
      <rPr>
        <sz val="14"/>
        <rFont val="仿宋_GB2312"/>
        <charset val="134"/>
      </rPr>
      <t>座），打造管理示范园区</t>
    </r>
    <r>
      <rPr>
        <sz val="14"/>
        <rFont val="Times New Roman"/>
        <charset val="134"/>
      </rPr>
      <t>4</t>
    </r>
    <r>
      <rPr>
        <sz val="14"/>
        <rFont val="仿宋_GB2312"/>
        <charset val="134"/>
      </rPr>
      <t>个，通过安装苗情监测摄像机、智能控制箱、温室传感器、杀虫补光灯、水肥一体化等设备，实时采集大棚内土壤、湿度、温度、光照、二氧化碳等数据信息，实现对温室环境的实时监测和自动调控，满足订单种植对生长环境的严苛要求，种植需精细管理的羊肚菌等稀贵品种，提升单棚产值。搭建</t>
    </r>
    <r>
      <rPr>
        <sz val="14"/>
        <rFont val="Times New Roman"/>
        <charset val="134"/>
      </rPr>
      <t>“</t>
    </r>
    <r>
      <rPr>
        <sz val="14"/>
        <rFont val="仿宋_GB2312"/>
        <charset val="134"/>
      </rPr>
      <t>沙坡头蔬菜</t>
    </r>
    <r>
      <rPr>
        <sz val="14"/>
        <rFont val="Times New Roman"/>
        <charset val="134"/>
      </rPr>
      <t>”</t>
    </r>
    <r>
      <rPr>
        <sz val="14"/>
        <rFont val="仿宋_GB2312"/>
        <charset val="134"/>
      </rPr>
      <t>智慧化管理平台，整合已有数据源，集成农企、市场、大棚、农资等信息流，精准获取市场信息，优化资源配置，丰富产品全流程溯源功能，生产绿色生态</t>
    </r>
    <r>
      <rPr>
        <sz val="14"/>
        <rFont val="Times New Roman"/>
        <charset val="134"/>
      </rPr>
      <t>“</t>
    </r>
    <r>
      <rPr>
        <sz val="14"/>
        <rFont val="仿宋_GB2312"/>
        <charset val="134"/>
      </rPr>
      <t>放心菜</t>
    </r>
    <r>
      <rPr>
        <sz val="14"/>
        <rFont val="Times New Roman"/>
        <charset val="134"/>
      </rPr>
      <t>”</t>
    </r>
    <r>
      <rPr>
        <sz val="14"/>
        <rFont val="仿宋_GB2312"/>
        <charset val="134"/>
      </rPr>
      <t>。建立设施蔬菜数据库，开展</t>
    </r>
    <r>
      <rPr>
        <sz val="14"/>
        <rFont val="Times New Roman"/>
        <charset val="134"/>
      </rPr>
      <t>AI</t>
    </r>
    <r>
      <rPr>
        <sz val="14"/>
        <rFont val="仿宋_GB2312"/>
        <charset val="134"/>
      </rPr>
      <t>模型训练，为蔬菜育、种、管、收、销提供最优解决方案，破解蔬菜生产难题，探索订单种植模式。</t>
    </r>
  </si>
  <si>
    <r>
      <rPr>
        <sz val="14"/>
        <rFont val="仿宋_GB2312"/>
        <charset val="134"/>
      </rPr>
      <t>沙坡头区镇罗镇设施蔬菜土壤改良项目</t>
    </r>
  </si>
  <si>
    <r>
      <rPr>
        <sz val="14"/>
        <rFont val="仿宋_GB2312"/>
        <charset val="134"/>
      </rPr>
      <t>种植设施蔬菜，通过机深翻、测土配方、增施有机肥、应用微生物菌剂等措施，提高亩均单产，增加农产品收益。</t>
    </r>
  </si>
  <si>
    <r>
      <rPr>
        <sz val="14"/>
        <rFont val="仿宋_GB2312"/>
        <charset val="134"/>
      </rPr>
      <t>沙坡头区镇罗镇党支部领办合作社联农带农增收示范项目</t>
    </r>
  </si>
  <si>
    <r>
      <rPr>
        <sz val="14"/>
        <rFont val="仿宋_GB2312"/>
        <charset val="134"/>
      </rPr>
      <t>观音村</t>
    </r>
    <r>
      <rPr>
        <sz val="14"/>
        <rFont val="Times New Roman"/>
        <charset val="134"/>
      </rPr>
      <t>,</t>
    </r>
    <r>
      <rPr>
        <sz val="14"/>
        <rFont val="仿宋_GB2312"/>
        <charset val="134"/>
      </rPr>
      <t>关庄村</t>
    </r>
    <r>
      <rPr>
        <sz val="14"/>
        <rFont val="Times New Roman"/>
        <charset val="134"/>
      </rPr>
      <t>,</t>
    </r>
    <r>
      <rPr>
        <sz val="14"/>
        <rFont val="仿宋_GB2312"/>
        <charset val="134"/>
      </rPr>
      <t>河沟村</t>
    </r>
    <r>
      <rPr>
        <sz val="14"/>
        <rFont val="Times New Roman"/>
        <charset val="134"/>
      </rPr>
      <t>,</t>
    </r>
    <r>
      <rPr>
        <sz val="14"/>
        <rFont val="仿宋_GB2312"/>
        <charset val="134"/>
      </rPr>
      <t>九塘村</t>
    </r>
    <r>
      <rPr>
        <sz val="14"/>
        <rFont val="Times New Roman"/>
        <charset val="134"/>
      </rPr>
      <t>,</t>
    </r>
    <r>
      <rPr>
        <sz val="14"/>
        <rFont val="仿宋_GB2312"/>
        <charset val="134"/>
      </rPr>
      <t>凯歌村</t>
    </r>
    <r>
      <rPr>
        <sz val="14"/>
        <rFont val="Times New Roman"/>
        <charset val="134"/>
      </rPr>
      <t>,</t>
    </r>
    <r>
      <rPr>
        <sz val="14"/>
        <rFont val="仿宋_GB2312"/>
        <charset val="134"/>
      </rPr>
      <t>李园村</t>
    </r>
    <r>
      <rPr>
        <sz val="14"/>
        <rFont val="Times New Roman"/>
        <charset val="134"/>
      </rPr>
      <t>,</t>
    </r>
    <r>
      <rPr>
        <sz val="14"/>
        <rFont val="仿宋_GB2312"/>
        <charset val="134"/>
      </rPr>
      <t>李嘴村</t>
    </r>
    <r>
      <rPr>
        <sz val="14"/>
        <rFont val="Times New Roman"/>
        <charset val="134"/>
      </rPr>
      <t>,</t>
    </r>
    <r>
      <rPr>
        <sz val="14"/>
        <rFont val="仿宋_GB2312"/>
        <charset val="134"/>
      </rPr>
      <t>沈桥村</t>
    </r>
    <r>
      <rPr>
        <sz val="14"/>
        <rFont val="Times New Roman"/>
        <charset val="134"/>
      </rPr>
      <t>,</t>
    </r>
    <r>
      <rPr>
        <sz val="14"/>
        <rFont val="仿宋_GB2312"/>
        <charset val="134"/>
      </rPr>
      <t>胜金村</t>
    </r>
    <r>
      <rPr>
        <sz val="14"/>
        <rFont val="Times New Roman"/>
        <charset val="134"/>
      </rPr>
      <t>,</t>
    </r>
    <r>
      <rPr>
        <sz val="14"/>
        <rFont val="仿宋_GB2312"/>
        <charset val="134"/>
      </rPr>
      <t>镇北村</t>
    </r>
    <r>
      <rPr>
        <sz val="14"/>
        <rFont val="Times New Roman"/>
        <charset val="134"/>
      </rPr>
      <t>,</t>
    </r>
    <r>
      <rPr>
        <sz val="14"/>
        <rFont val="仿宋_GB2312"/>
        <charset val="134"/>
      </rPr>
      <t>镇西村</t>
    </r>
    <r>
      <rPr>
        <sz val="14"/>
        <rFont val="Times New Roman"/>
        <charset val="134"/>
      </rPr>
      <t>,</t>
    </r>
    <r>
      <rPr>
        <sz val="14"/>
        <rFont val="仿宋_GB2312"/>
        <charset val="134"/>
      </rPr>
      <t>镇罗村</t>
    </r>
  </si>
  <si>
    <r>
      <rPr>
        <sz val="14"/>
        <rFont val="仿宋_GB2312"/>
        <charset val="134"/>
      </rPr>
      <t>持续发挥党支部领办合作社示范引领作用，做大做强设施农业产业，打造党支部领办合作社示范引领区，购置设施大棚</t>
    </r>
    <r>
      <rPr>
        <sz val="14"/>
        <rFont val="Times New Roman"/>
        <charset val="134"/>
      </rPr>
      <t>23</t>
    </r>
    <r>
      <rPr>
        <sz val="14"/>
        <rFont val="仿宋_GB2312"/>
        <charset val="134"/>
      </rPr>
      <t>座，推广彩椒、羊肚菌等新品种和黄瓜套种苦瓜等新模式，辐射带动镇域范围内种植户，实现</t>
    </r>
    <r>
      <rPr>
        <sz val="14"/>
        <rFont val="Times New Roman"/>
        <charset val="134"/>
      </rPr>
      <t>“</t>
    </r>
    <r>
      <rPr>
        <sz val="14"/>
        <rFont val="仿宋_GB2312"/>
        <charset val="134"/>
      </rPr>
      <t>支部有作为、群众得实惠、集体增收入</t>
    </r>
    <r>
      <rPr>
        <sz val="14"/>
        <rFont val="Times New Roman"/>
        <charset val="134"/>
      </rPr>
      <t>”</t>
    </r>
    <r>
      <rPr>
        <sz val="14"/>
        <rFont val="仿宋_GB2312"/>
        <charset val="134"/>
      </rPr>
      <t>，示范引领区村集体经济收入增加</t>
    </r>
    <r>
      <rPr>
        <sz val="14"/>
        <rFont val="Times New Roman"/>
        <charset val="134"/>
      </rPr>
      <t>20%</t>
    </r>
    <r>
      <rPr>
        <sz val="14"/>
        <rFont val="仿宋_GB2312"/>
        <charset val="134"/>
      </rPr>
      <t>。</t>
    </r>
  </si>
  <si>
    <r>
      <rPr>
        <b/>
        <sz val="14"/>
        <rFont val="仿宋_GB2312"/>
        <charset val="134"/>
      </rPr>
      <t>二</t>
    </r>
  </si>
  <si>
    <r>
      <rPr>
        <b/>
        <sz val="14"/>
        <rFont val="仿宋_GB2312"/>
        <charset val="134"/>
      </rPr>
      <t>创业就业类</t>
    </r>
  </si>
  <si>
    <r>
      <rPr>
        <sz val="14"/>
        <rFont val="仿宋_GB2312"/>
        <charset val="134"/>
      </rPr>
      <t>沙坡头区</t>
    </r>
    <r>
      <rPr>
        <sz val="14"/>
        <rFont val="Times New Roman"/>
        <charset val="134"/>
      </rPr>
      <t>2025</t>
    </r>
    <r>
      <rPr>
        <sz val="14"/>
        <rFont val="仿宋_GB2312"/>
        <charset val="134"/>
      </rPr>
      <t>年脱贫人口就业奖励和一次性交通补贴项目</t>
    </r>
  </si>
  <si>
    <r>
      <rPr>
        <sz val="14"/>
        <rFont val="仿宋_GB2312"/>
        <charset val="134"/>
      </rPr>
      <t>采取差别化正向激励政策，对脱贫人口及监测户就业的给予奖励和一次性交通补贴</t>
    </r>
  </si>
  <si>
    <r>
      <rPr>
        <sz val="14"/>
        <rFont val="仿宋_GB2312"/>
        <charset val="134"/>
      </rPr>
      <t>沙坡头区帮扶车间管理扶持项目</t>
    </r>
  </si>
  <si>
    <r>
      <rPr>
        <sz val="14"/>
        <rFont val="仿宋_GB2312"/>
        <charset val="134"/>
      </rPr>
      <t>对就业帮扶车间按照吸纳就业人数（签订</t>
    </r>
    <r>
      <rPr>
        <sz val="14"/>
        <rFont val="Times New Roman"/>
        <charset val="134"/>
      </rPr>
      <t>6</t>
    </r>
    <r>
      <rPr>
        <sz val="14"/>
        <rFont val="仿宋_GB2312"/>
        <charset val="134"/>
      </rPr>
      <t>个月以上劳动合同并缴纳社会保险的）的一次性就业补贴统筹使用衔接资金或就业资金给予补贴。对就业帮扶车间稳定就业</t>
    </r>
    <r>
      <rPr>
        <sz val="14"/>
        <rFont val="Times New Roman"/>
        <charset val="134"/>
      </rPr>
      <t>6</t>
    </r>
    <r>
      <rPr>
        <sz val="14"/>
        <rFont val="仿宋_GB2312"/>
        <charset val="134"/>
      </rPr>
      <t>个月至</t>
    </r>
    <r>
      <rPr>
        <sz val="14"/>
        <rFont val="Times New Roman"/>
        <charset val="134"/>
      </rPr>
      <t>3</t>
    </r>
    <r>
      <rPr>
        <sz val="14"/>
        <rFont val="仿宋_GB2312"/>
        <charset val="134"/>
      </rPr>
      <t>年且签订劳动合同的脱贫劳动力，统筹使用衔接资金或就业资金给予一次性稳岗奖补。对沙坡头区就业帮扶车间</t>
    </r>
    <r>
      <rPr>
        <sz val="14"/>
        <rFont val="Times New Roman"/>
        <charset val="134"/>
      </rPr>
      <t>2025</t>
    </r>
    <r>
      <rPr>
        <sz val="14"/>
        <rFont val="仿宋_GB2312"/>
        <charset val="134"/>
      </rPr>
      <t>年</t>
    </r>
    <r>
      <rPr>
        <sz val="14"/>
        <rFont val="Times New Roman"/>
        <charset val="134"/>
      </rPr>
      <t>1</t>
    </r>
    <r>
      <rPr>
        <sz val="14"/>
        <rFont val="仿宋_GB2312"/>
        <charset val="134"/>
      </rPr>
      <t>月至</t>
    </r>
    <r>
      <rPr>
        <sz val="14"/>
        <rFont val="Times New Roman"/>
        <charset val="134"/>
      </rPr>
      <t>9</t>
    </r>
    <r>
      <rPr>
        <sz val="14"/>
        <rFont val="仿宋_GB2312"/>
        <charset val="134"/>
      </rPr>
      <t>月带动的脱贫人口（已脱贫不享受政策户除外）、未消除风险监测对象给予工资补助。对中卫市进宝制香厂带动的，继续按照《关于印发沙坡头区康乐移民区建档立卡贫困户包装卫生香扶贫帮扶行动实施方案的通知》（卫沙开办发〔</t>
    </r>
    <r>
      <rPr>
        <sz val="14"/>
        <rFont val="Times New Roman"/>
        <charset val="134"/>
      </rPr>
      <t>2020</t>
    </r>
    <r>
      <rPr>
        <sz val="14"/>
        <rFont val="仿宋_GB2312"/>
        <charset val="134"/>
      </rPr>
      <t>〕</t>
    </r>
    <r>
      <rPr>
        <sz val="14"/>
        <rFont val="Times New Roman"/>
        <charset val="134"/>
      </rPr>
      <t>16</t>
    </r>
    <r>
      <rPr>
        <sz val="14"/>
        <rFont val="仿宋_GB2312"/>
        <charset val="134"/>
      </rPr>
      <t>号）给予包香补助。</t>
    </r>
  </si>
  <si>
    <r>
      <rPr>
        <sz val="14"/>
        <rFont val="仿宋_GB2312"/>
        <charset val="134"/>
      </rPr>
      <t>沙坡头区</t>
    </r>
    <r>
      <rPr>
        <sz val="14"/>
        <rFont val="Times New Roman"/>
        <charset val="134"/>
      </rPr>
      <t>2025</t>
    </r>
    <r>
      <rPr>
        <sz val="14"/>
        <rFont val="仿宋_GB2312"/>
        <charset val="134"/>
      </rPr>
      <t>年脱贫人口技能培训项目</t>
    </r>
  </si>
  <si>
    <r>
      <rPr>
        <sz val="14"/>
        <rFont val="仿宋_GB2312"/>
        <charset val="134"/>
      </rPr>
      <t>开展职业技能培训、订单培训、创业致富带头人、乡村工匠和实用技术培训</t>
    </r>
  </si>
  <si>
    <r>
      <rPr>
        <sz val="14"/>
        <rFont val="仿宋_GB2312"/>
        <charset val="134"/>
      </rPr>
      <t>沙坡头区</t>
    </r>
    <r>
      <rPr>
        <sz val="14"/>
        <rFont val="Times New Roman"/>
        <charset val="134"/>
      </rPr>
      <t>2024</t>
    </r>
    <r>
      <rPr>
        <sz val="14"/>
        <rFont val="仿宋_GB2312"/>
        <charset val="134"/>
      </rPr>
      <t>年安置脱贫人口村级公益性岗位就业项目（续建）</t>
    </r>
  </si>
  <si>
    <r>
      <rPr>
        <sz val="14"/>
        <rFont val="仿宋_GB2312"/>
        <charset val="134"/>
      </rPr>
      <t>接续聘用</t>
    </r>
    <r>
      <rPr>
        <sz val="14"/>
        <rFont val="Times New Roman"/>
        <charset val="134"/>
      </rPr>
      <t>2024</t>
    </r>
    <r>
      <rPr>
        <sz val="14"/>
        <rFont val="仿宋_GB2312"/>
        <charset val="134"/>
      </rPr>
      <t>年安置我区脱贫人口（已脱贫不享受政策户除外）及未消除风险的监测户（含边缘易致贫户、脱贫不稳定户、突发严重困难户）公益性岗位就业</t>
    </r>
    <r>
      <rPr>
        <sz val="14"/>
        <rFont val="Times New Roman"/>
        <charset val="134"/>
      </rPr>
      <t>330</t>
    </r>
    <r>
      <rPr>
        <sz val="14"/>
        <rFont val="仿宋_GB2312"/>
        <charset val="134"/>
      </rPr>
      <t>人。</t>
    </r>
  </si>
  <si>
    <r>
      <rPr>
        <sz val="14"/>
        <rFont val="仿宋_GB2312"/>
        <charset val="134"/>
      </rPr>
      <t>沙坡头区</t>
    </r>
    <r>
      <rPr>
        <sz val="14"/>
        <rFont val="Times New Roman"/>
        <charset val="134"/>
      </rPr>
      <t>2025</t>
    </r>
    <r>
      <rPr>
        <sz val="14"/>
        <rFont val="仿宋_GB2312"/>
        <charset val="134"/>
      </rPr>
      <t>年安置脱贫人口村级公益性岗位就业项目</t>
    </r>
  </si>
  <si>
    <r>
      <rPr>
        <sz val="14"/>
        <rFont val="仿宋_GB2312"/>
        <charset val="134"/>
      </rPr>
      <t>安置我区脱贫人口（已脱贫不享受政策户除外）及未消除风险的监测户（含边缘易致贫户、脱贫不稳定户、突发严重困难户）公益性岗位就业</t>
    </r>
    <r>
      <rPr>
        <sz val="14"/>
        <rFont val="Times New Roman"/>
        <charset val="134"/>
      </rPr>
      <t>350</t>
    </r>
    <r>
      <rPr>
        <sz val="14"/>
        <rFont val="仿宋_GB2312"/>
        <charset val="134"/>
      </rPr>
      <t>人。</t>
    </r>
  </si>
  <si>
    <r>
      <rPr>
        <b/>
        <sz val="14"/>
        <rFont val="仿宋_GB2312"/>
        <charset val="134"/>
      </rPr>
      <t>三</t>
    </r>
  </si>
  <si>
    <r>
      <rPr>
        <b/>
        <sz val="14"/>
        <rFont val="仿宋_GB2312"/>
        <charset val="134"/>
      </rPr>
      <t>乡村建设行动类</t>
    </r>
  </si>
  <si>
    <r>
      <rPr>
        <sz val="14"/>
        <rFont val="仿宋_GB2312"/>
        <charset val="134"/>
      </rPr>
      <t>沙坡头区</t>
    </r>
    <r>
      <rPr>
        <sz val="14"/>
        <rFont val="Times New Roman"/>
        <charset val="134"/>
      </rPr>
      <t>2025</t>
    </r>
    <r>
      <rPr>
        <sz val="14"/>
        <rFont val="仿宋_GB2312"/>
        <charset val="134"/>
      </rPr>
      <t>年农村公路路况提升工程（香山兴仁片区公路以工代赈项目）</t>
    </r>
  </si>
  <si>
    <r>
      <rPr>
        <sz val="14"/>
        <rFont val="仿宋_GB2312"/>
        <charset val="134"/>
      </rPr>
      <t>沙坡头区住房城乡建设和交通局</t>
    </r>
  </si>
  <si>
    <r>
      <rPr>
        <sz val="14"/>
        <rFont val="仿宋_GB2312"/>
        <charset val="134"/>
      </rPr>
      <t>路线全长</t>
    </r>
    <r>
      <rPr>
        <sz val="14"/>
        <rFont val="Times New Roman"/>
        <charset val="134"/>
      </rPr>
      <t xml:space="preserve"> 40.59 </t>
    </r>
    <r>
      <rPr>
        <sz val="14"/>
        <rFont val="仿宋_GB2312"/>
        <charset val="134"/>
      </rPr>
      <t>公里，位于兴仁镇、香山乡境内，共计</t>
    </r>
    <r>
      <rPr>
        <sz val="14"/>
        <rFont val="Times New Roman"/>
        <charset val="134"/>
      </rPr>
      <t>7</t>
    </r>
    <r>
      <rPr>
        <sz val="14"/>
        <rFont val="仿宋_GB2312"/>
        <charset val="134"/>
      </rPr>
      <t>条路，主要实施水泥路面换板处理</t>
    </r>
    <r>
      <rPr>
        <sz val="14"/>
        <rFont val="Times New Roman"/>
        <charset val="134"/>
      </rPr>
      <t>1665</t>
    </r>
    <r>
      <rPr>
        <sz val="14"/>
        <rFont val="仿宋_GB2312"/>
        <charset val="134"/>
      </rPr>
      <t>平方米，旧路沥青面层铣创</t>
    </r>
    <r>
      <rPr>
        <sz val="14"/>
        <rFont val="Times New Roman"/>
        <charset val="134"/>
      </rPr>
      <t>150028</t>
    </r>
    <r>
      <rPr>
        <sz val="14"/>
        <rFont val="仿宋_GB2312"/>
        <charset val="134"/>
      </rPr>
      <t>平方米，铺筑</t>
    </r>
    <r>
      <rPr>
        <sz val="14"/>
        <rFont val="Times New Roman"/>
        <charset val="134"/>
      </rPr>
      <t>4</t>
    </r>
    <r>
      <rPr>
        <sz val="14"/>
        <rFont val="仿宋_GB2312"/>
        <charset val="134"/>
      </rPr>
      <t>厘米沥青混凝士</t>
    </r>
    <r>
      <rPr>
        <sz val="14"/>
        <rFont val="Times New Roman"/>
        <charset val="134"/>
      </rPr>
      <t>169503</t>
    </r>
    <r>
      <rPr>
        <sz val="14"/>
        <rFont val="仿宋_GB2312"/>
        <charset val="134"/>
      </rPr>
      <t>平方米，铺筑水稳层</t>
    </r>
    <r>
      <rPr>
        <sz val="14"/>
        <rFont val="Times New Roman"/>
        <charset val="134"/>
      </rPr>
      <t>22241</t>
    </r>
    <r>
      <rPr>
        <sz val="14"/>
        <rFont val="仿宋_GB2312"/>
        <charset val="134"/>
      </rPr>
      <t>平方米，处理病害</t>
    </r>
    <r>
      <rPr>
        <sz val="14"/>
        <rFont val="Times New Roman"/>
        <charset val="134"/>
      </rPr>
      <t>16616</t>
    </r>
    <r>
      <rPr>
        <sz val="14"/>
        <rFont val="仿宋_GB2312"/>
        <charset val="134"/>
      </rPr>
      <t>平方米，维修过水路面</t>
    </r>
    <r>
      <rPr>
        <sz val="14"/>
        <rFont val="Times New Roman"/>
        <charset val="134"/>
      </rPr>
      <t>1</t>
    </r>
    <r>
      <rPr>
        <sz val="14"/>
        <rFont val="仿宋_GB2312"/>
        <charset val="134"/>
      </rPr>
      <t>道</t>
    </r>
    <r>
      <rPr>
        <sz val="14"/>
        <rFont val="Times New Roman"/>
        <charset val="134"/>
      </rPr>
      <t>90</t>
    </r>
    <r>
      <rPr>
        <sz val="14"/>
        <rFont val="仿宋_GB2312"/>
        <charset val="134"/>
      </rPr>
      <t>米</t>
    </r>
    <r>
      <rPr>
        <sz val="14"/>
        <rFont val="Times New Roman"/>
        <charset val="134"/>
      </rPr>
      <t>;</t>
    </r>
    <r>
      <rPr>
        <sz val="14"/>
        <rFont val="仿宋_GB2312"/>
        <charset val="134"/>
      </rPr>
      <t>同时完善沿线交通安全设施等附属工程。</t>
    </r>
  </si>
  <si>
    <r>
      <rPr>
        <sz val="14"/>
        <rFont val="仿宋_GB2312"/>
        <charset val="134"/>
      </rPr>
      <t>沙坡头区</t>
    </r>
    <r>
      <rPr>
        <sz val="14"/>
        <rFont val="Times New Roman"/>
        <charset val="134"/>
      </rPr>
      <t>2025</t>
    </r>
    <r>
      <rPr>
        <sz val="14"/>
        <rFont val="仿宋_GB2312"/>
        <charset val="134"/>
      </rPr>
      <t>年河北片区农村自来水改造工程</t>
    </r>
  </si>
  <si>
    <r>
      <rPr>
        <sz val="14"/>
        <rFont val="仿宋_GB2312"/>
        <charset val="134"/>
      </rPr>
      <t>沙坡头区水务局</t>
    </r>
  </si>
  <si>
    <r>
      <rPr>
        <sz val="14"/>
        <rFont val="仿宋_GB2312"/>
        <charset val="134"/>
      </rPr>
      <t>东园镇</t>
    </r>
    <r>
      <rPr>
        <sz val="14"/>
        <rFont val="Times New Roman"/>
        <charset val="134"/>
      </rPr>
      <t>,</t>
    </r>
    <r>
      <rPr>
        <sz val="14"/>
        <rFont val="仿宋_GB2312"/>
        <charset val="134"/>
      </rPr>
      <t>柔远镇</t>
    </r>
    <r>
      <rPr>
        <sz val="14"/>
        <rFont val="Times New Roman"/>
        <charset val="134"/>
      </rPr>
      <t>,</t>
    </r>
    <r>
      <rPr>
        <sz val="14"/>
        <rFont val="仿宋_GB2312"/>
        <charset val="134"/>
      </rPr>
      <t>文昌镇</t>
    </r>
    <r>
      <rPr>
        <sz val="14"/>
        <rFont val="Times New Roman"/>
        <charset val="134"/>
      </rPr>
      <t>,</t>
    </r>
    <r>
      <rPr>
        <sz val="14"/>
        <rFont val="仿宋_GB2312"/>
        <charset val="134"/>
      </rPr>
      <t>迎水桥镇</t>
    </r>
    <r>
      <rPr>
        <sz val="14"/>
        <rFont val="Times New Roman"/>
        <charset val="134"/>
      </rPr>
      <t>,</t>
    </r>
    <r>
      <rPr>
        <sz val="14"/>
        <rFont val="仿宋_GB2312"/>
        <charset val="134"/>
      </rPr>
      <t>镇罗镇</t>
    </r>
  </si>
  <si>
    <r>
      <rPr>
        <sz val="14"/>
        <rFont val="仿宋_GB2312"/>
        <charset val="134"/>
      </rPr>
      <t>铺设入巷及入户管道</t>
    </r>
    <r>
      <rPr>
        <sz val="14"/>
        <rFont val="Times New Roman"/>
        <charset val="134"/>
      </rPr>
      <t>46.91</t>
    </r>
    <r>
      <rPr>
        <sz val="14"/>
        <rFont val="仿宋_GB2312"/>
        <charset val="134"/>
      </rPr>
      <t>千米；水表及配件</t>
    </r>
    <r>
      <rPr>
        <sz val="14"/>
        <rFont val="Times New Roman"/>
        <charset val="134"/>
      </rPr>
      <t>83</t>
    </r>
    <r>
      <rPr>
        <sz val="14"/>
        <rFont val="仿宋_GB2312"/>
        <charset val="134"/>
      </rPr>
      <t>套、室内放水件</t>
    </r>
    <r>
      <rPr>
        <sz val="14"/>
        <rFont val="Times New Roman"/>
        <charset val="134"/>
      </rPr>
      <t>76</t>
    </r>
    <r>
      <rPr>
        <sz val="14"/>
        <rFont val="仿宋_GB2312"/>
        <charset val="134"/>
      </rPr>
      <t>套，配套集中供水点</t>
    </r>
    <r>
      <rPr>
        <sz val="14"/>
        <rFont val="Times New Roman"/>
        <charset val="134"/>
      </rPr>
      <t>4</t>
    </r>
    <r>
      <rPr>
        <sz val="14"/>
        <rFont val="仿宋_GB2312"/>
        <charset val="134"/>
      </rPr>
      <t>处、阀井</t>
    </r>
    <r>
      <rPr>
        <sz val="14"/>
        <rFont val="Times New Roman"/>
        <charset val="134"/>
      </rPr>
      <t>3</t>
    </r>
    <r>
      <rPr>
        <sz val="14"/>
        <rFont val="仿宋_GB2312"/>
        <charset val="134"/>
      </rPr>
      <t>座。</t>
    </r>
  </si>
  <si>
    <r>
      <rPr>
        <sz val="14"/>
        <rFont val="仿宋_GB2312"/>
        <charset val="134"/>
      </rPr>
      <t>沙坡头区</t>
    </r>
    <r>
      <rPr>
        <sz val="14"/>
        <rFont val="Times New Roman"/>
        <charset val="134"/>
      </rPr>
      <t>2025</t>
    </r>
    <r>
      <rPr>
        <sz val="14"/>
        <rFont val="仿宋_GB2312"/>
        <charset val="134"/>
      </rPr>
      <t>年香山兴仁永康常乐农村供水管道维护工程</t>
    </r>
  </si>
  <si>
    <r>
      <rPr>
        <sz val="14"/>
        <rFont val="仿宋_GB2312"/>
        <charset val="134"/>
      </rPr>
      <t>铺设管道</t>
    </r>
    <r>
      <rPr>
        <sz val="14"/>
        <rFont val="Times New Roman"/>
        <charset val="134"/>
      </rPr>
      <t>37.68</t>
    </r>
    <r>
      <rPr>
        <sz val="14"/>
        <rFont val="仿宋_GB2312"/>
        <charset val="134"/>
      </rPr>
      <t>公里等</t>
    </r>
  </si>
  <si>
    <r>
      <rPr>
        <sz val="14"/>
        <rFont val="仿宋_GB2312"/>
        <charset val="134"/>
      </rPr>
      <t>沙坡头区</t>
    </r>
    <r>
      <rPr>
        <sz val="14"/>
        <rFont val="Times New Roman"/>
        <charset val="134"/>
      </rPr>
      <t>2025</t>
    </r>
    <r>
      <rPr>
        <sz val="14"/>
        <rFont val="仿宋_GB2312"/>
        <charset val="134"/>
      </rPr>
      <t>年宣和镇农村饮水安全巩固提升工程</t>
    </r>
  </si>
  <si>
    <r>
      <rPr>
        <sz val="14"/>
        <rFont val="仿宋_GB2312"/>
        <charset val="134"/>
      </rPr>
      <t>铺设入巷及入户管道</t>
    </r>
    <r>
      <rPr>
        <sz val="14"/>
        <rFont val="Times New Roman"/>
        <charset val="134"/>
      </rPr>
      <t>38.67</t>
    </r>
    <r>
      <rPr>
        <sz val="14"/>
        <rFont val="仿宋_GB2312"/>
        <charset val="134"/>
      </rPr>
      <t>千米；水表及配件</t>
    </r>
    <r>
      <rPr>
        <sz val="14"/>
        <rFont val="Times New Roman"/>
        <charset val="134"/>
      </rPr>
      <t>42</t>
    </r>
    <r>
      <rPr>
        <sz val="14"/>
        <rFont val="仿宋_GB2312"/>
        <charset val="134"/>
      </rPr>
      <t>套、室内放水件</t>
    </r>
    <r>
      <rPr>
        <sz val="14"/>
        <rFont val="Times New Roman"/>
        <charset val="134"/>
      </rPr>
      <t>14</t>
    </r>
    <r>
      <rPr>
        <sz val="14"/>
        <rFont val="仿宋_GB2312"/>
        <charset val="134"/>
      </rPr>
      <t>套。</t>
    </r>
  </si>
  <si>
    <r>
      <rPr>
        <sz val="14"/>
        <rFont val="仿宋_GB2312"/>
        <charset val="134"/>
      </rPr>
      <t>沙坡头区峡门供水工程香山一泵站</t>
    </r>
    <r>
      <rPr>
        <sz val="14"/>
        <rFont val="Times New Roman"/>
        <charset val="134"/>
      </rPr>
      <t>10KV</t>
    </r>
    <r>
      <rPr>
        <sz val="14"/>
        <rFont val="仿宋_GB2312"/>
        <charset val="134"/>
      </rPr>
      <t>供电线路维修改造项目</t>
    </r>
  </si>
  <si>
    <r>
      <rPr>
        <sz val="14"/>
        <rFont val="仿宋_GB2312"/>
        <charset val="134"/>
      </rPr>
      <t>景庄村</t>
    </r>
  </si>
  <si>
    <r>
      <rPr>
        <sz val="14"/>
        <rFont val="仿宋_GB2312"/>
        <charset val="134"/>
      </rPr>
      <t>新建同杆双回</t>
    </r>
    <r>
      <rPr>
        <sz val="14"/>
        <rFont val="Times New Roman"/>
        <charset val="134"/>
      </rPr>
      <t>10KV</t>
    </r>
    <r>
      <rPr>
        <sz val="14"/>
        <rFont val="仿宋_GB2312"/>
        <charset val="134"/>
      </rPr>
      <t>线路</t>
    </r>
    <r>
      <rPr>
        <sz val="14"/>
        <rFont val="Times New Roman"/>
        <charset val="134"/>
      </rPr>
      <t>5.4</t>
    </r>
    <r>
      <rPr>
        <sz val="14"/>
        <rFont val="仿宋_GB2312"/>
        <charset val="134"/>
      </rPr>
      <t>千米；新建电杆</t>
    </r>
    <r>
      <rPr>
        <sz val="14"/>
        <rFont val="Times New Roman"/>
        <charset val="134"/>
      </rPr>
      <t>122</t>
    </r>
    <r>
      <rPr>
        <sz val="14"/>
        <rFont val="仿宋_GB2312"/>
        <charset val="134"/>
      </rPr>
      <t>基（其中：</t>
    </r>
    <r>
      <rPr>
        <sz val="14"/>
        <rFont val="Times New Roman"/>
        <charset val="134"/>
      </rPr>
      <t>15</t>
    </r>
    <r>
      <rPr>
        <sz val="14"/>
        <rFont val="仿宋_GB2312"/>
        <charset val="134"/>
      </rPr>
      <t>米钢杆</t>
    </r>
    <r>
      <rPr>
        <sz val="14"/>
        <rFont val="Times New Roman"/>
        <charset val="134"/>
      </rPr>
      <t>25</t>
    </r>
    <r>
      <rPr>
        <sz val="14"/>
        <rFont val="仿宋_GB2312"/>
        <charset val="134"/>
      </rPr>
      <t>基，</t>
    </r>
    <r>
      <rPr>
        <sz val="14"/>
        <rFont val="Times New Roman"/>
        <charset val="134"/>
      </rPr>
      <t>15</t>
    </r>
    <r>
      <rPr>
        <sz val="14"/>
        <rFont val="仿宋_GB2312"/>
        <charset val="134"/>
      </rPr>
      <t>米锥形水泥杆</t>
    </r>
    <r>
      <rPr>
        <sz val="14"/>
        <rFont val="Times New Roman"/>
        <charset val="134"/>
      </rPr>
      <t>97</t>
    </r>
    <r>
      <rPr>
        <sz val="14"/>
        <rFont val="仿宋_GB2312"/>
        <charset val="134"/>
      </rPr>
      <t>基）；新建拉线</t>
    </r>
    <r>
      <rPr>
        <sz val="14"/>
        <rFont val="Times New Roman"/>
        <charset val="134"/>
      </rPr>
      <t>90</t>
    </r>
    <r>
      <rPr>
        <sz val="14"/>
        <rFont val="仿宋_GB2312"/>
        <charset val="134"/>
      </rPr>
      <t>组；新建毛石砌护</t>
    </r>
    <r>
      <rPr>
        <sz val="14"/>
        <rFont val="Times New Roman"/>
        <charset val="134"/>
      </rPr>
      <t>80</t>
    </r>
    <r>
      <rPr>
        <sz val="14"/>
        <rFont val="仿宋_GB2312"/>
        <charset val="134"/>
      </rPr>
      <t>座；现浇钢管杆基础</t>
    </r>
    <r>
      <rPr>
        <sz val="14"/>
        <rFont val="Times New Roman"/>
        <charset val="134"/>
      </rPr>
      <t>25</t>
    </r>
    <r>
      <rPr>
        <sz val="14"/>
        <rFont val="仿宋_GB2312"/>
        <charset val="134"/>
      </rPr>
      <t>座。</t>
    </r>
  </si>
  <si>
    <r>
      <rPr>
        <sz val="14"/>
        <rFont val="仿宋_GB2312"/>
        <charset val="134"/>
      </rPr>
      <t>沙坡头区东园镇柔新村、新星村</t>
    </r>
    <r>
      <rPr>
        <sz val="14"/>
        <rFont val="Times New Roman"/>
        <charset val="134"/>
      </rPr>
      <t>2025</t>
    </r>
    <r>
      <rPr>
        <sz val="14"/>
        <rFont val="仿宋_GB2312"/>
        <charset val="134"/>
      </rPr>
      <t>年农田基础设施配套工程项目</t>
    </r>
  </si>
  <si>
    <r>
      <rPr>
        <sz val="14"/>
        <rFont val="仿宋_GB2312"/>
        <charset val="134"/>
      </rPr>
      <t>柔新村</t>
    </r>
    <r>
      <rPr>
        <sz val="14"/>
        <rFont val="Times New Roman"/>
        <charset val="134"/>
      </rPr>
      <t>,</t>
    </r>
    <r>
      <rPr>
        <sz val="14"/>
        <rFont val="仿宋_GB2312"/>
        <charset val="134"/>
      </rPr>
      <t>新星村</t>
    </r>
  </si>
  <si>
    <r>
      <rPr>
        <sz val="14"/>
        <rFont val="仿宋_GB2312"/>
        <charset val="134"/>
      </rPr>
      <t>本工程改造渠道</t>
    </r>
    <r>
      <rPr>
        <sz val="14"/>
        <rFont val="Times New Roman"/>
        <charset val="134"/>
      </rPr>
      <t>91</t>
    </r>
    <r>
      <rPr>
        <sz val="14"/>
        <rFont val="仿宋_GB2312"/>
        <charset val="134"/>
      </rPr>
      <t>条，共计</t>
    </r>
    <r>
      <rPr>
        <sz val="14"/>
        <rFont val="Times New Roman"/>
        <charset val="134"/>
      </rPr>
      <t>26.06km</t>
    </r>
    <r>
      <rPr>
        <sz val="14"/>
        <rFont val="仿宋_GB2312"/>
        <charset val="134"/>
      </rPr>
      <t>，改建渠道建筑物</t>
    </r>
    <r>
      <rPr>
        <sz val="14"/>
        <rFont val="Times New Roman"/>
        <charset val="134"/>
      </rPr>
      <t>1344</t>
    </r>
    <r>
      <rPr>
        <sz val="14"/>
        <rFont val="仿宋_GB2312"/>
        <charset val="134"/>
      </rPr>
      <t>座；改建沟道建筑物</t>
    </r>
    <r>
      <rPr>
        <sz val="14"/>
        <rFont val="Times New Roman"/>
        <charset val="134"/>
      </rPr>
      <t>15</t>
    </r>
    <r>
      <rPr>
        <sz val="14"/>
        <rFont val="仿宋_GB2312"/>
        <charset val="134"/>
      </rPr>
      <t>座。</t>
    </r>
  </si>
  <si>
    <r>
      <rPr>
        <sz val="14"/>
        <rFont val="仿宋_GB2312"/>
        <charset val="134"/>
      </rPr>
      <t>沙坡头区柔远镇农田水利基础设施建设</t>
    </r>
    <r>
      <rPr>
        <sz val="14"/>
        <rFont val="Times New Roman"/>
        <charset val="134"/>
      </rPr>
      <t>2025</t>
    </r>
    <r>
      <rPr>
        <sz val="14"/>
        <rFont val="仿宋_GB2312"/>
        <charset val="134"/>
      </rPr>
      <t>年以工代赈项目</t>
    </r>
  </si>
  <si>
    <r>
      <rPr>
        <sz val="14"/>
        <rFont val="仿宋_GB2312"/>
        <charset val="134"/>
      </rPr>
      <t>砌护改造斗渠</t>
    </r>
    <r>
      <rPr>
        <sz val="14"/>
        <rFont val="Times New Roman"/>
        <charset val="134"/>
      </rPr>
      <t>5.54</t>
    </r>
    <r>
      <rPr>
        <sz val="14"/>
        <rFont val="仿宋_GB2312"/>
        <charset val="134"/>
      </rPr>
      <t>千米，农渠</t>
    </r>
    <r>
      <rPr>
        <sz val="14"/>
        <rFont val="Times New Roman"/>
        <charset val="134"/>
      </rPr>
      <t>9.98</t>
    </r>
    <r>
      <rPr>
        <sz val="14"/>
        <rFont val="仿宋_GB2312"/>
        <charset val="134"/>
      </rPr>
      <t>千米，沟道</t>
    </r>
    <r>
      <rPr>
        <sz val="14"/>
        <rFont val="Times New Roman"/>
        <charset val="134"/>
      </rPr>
      <t>1.35</t>
    </r>
    <r>
      <rPr>
        <sz val="14"/>
        <rFont val="仿宋_GB2312"/>
        <charset val="134"/>
      </rPr>
      <t>千米。配套渠道及沟道建筑物</t>
    </r>
    <r>
      <rPr>
        <sz val="14"/>
        <rFont val="Times New Roman"/>
        <charset val="134"/>
      </rPr>
      <t>911</t>
    </r>
    <r>
      <rPr>
        <sz val="14"/>
        <rFont val="仿宋_GB2312"/>
        <charset val="134"/>
      </rPr>
      <t>座，生产桥</t>
    </r>
    <r>
      <rPr>
        <sz val="14"/>
        <rFont val="Times New Roman"/>
        <charset val="134"/>
      </rPr>
      <t>12</t>
    </r>
    <r>
      <rPr>
        <sz val="14"/>
        <rFont val="仿宋_GB2312"/>
        <charset val="134"/>
      </rPr>
      <t>座，农渠口</t>
    </r>
    <r>
      <rPr>
        <sz val="14"/>
        <rFont val="Times New Roman"/>
        <charset val="134"/>
      </rPr>
      <t>32</t>
    </r>
    <r>
      <rPr>
        <sz val="14"/>
        <rFont val="仿宋_GB2312"/>
        <charset val="134"/>
      </rPr>
      <t>座，渠尾水</t>
    </r>
    <r>
      <rPr>
        <sz val="14"/>
        <rFont val="Times New Roman"/>
        <charset val="134"/>
      </rPr>
      <t>16</t>
    </r>
    <r>
      <rPr>
        <sz val="14"/>
        <rFont val="仿宋_GB2312"/>
        <charset val="134"/>
      </rPr>
      <t>座，沟尾水</t>
    </r>
    <r>
      <rPr>
        <sz val="14"/>
        <rFont val="Times New Roman"/>
        <charset val="134"/>
      </rPr>
      <t>15</t>
    </r>
    <r>
      <rPr>
        <sz val="14"/>
        <rFont val="仿宋_GB2312"/>
        <charset val="134"/>
      </rPr>
      <t>座，渡管</t>
    </r>
    <r>
      <rPr>
        <sz val="14"/>
        <rFont val="Times New Roman"/>
        <charset val="134"/>
      </rPr>
      <t>1</t>
    </r>
    <r>
      <rPr>
        <sz val="14"/>
        <rFont val="仿宋_GB2312"/>
        <charset val="134"/>
      </rPr>
      <t>座，简易闸</t>
    </r>
    <r>
      <rPr>
        <sz val="14"/>
        <rFont val="Times New Roman"/>
        <charset val="134"/>
      </rPr>
      <t>39</t>
    </r>
    <r>
      <rPr>
        <sz val="14"/>
        <rFont val="仿宋_GB2312"/>
        <charset val="134"/>
      </rPr>
      <t>座，畦田口</t>
    </r>
    <r>
      <rPr>
        <sz val="14"/>
        <rFont val="Times New Roman"/>
        <charset val="134"/>
      </rPr>
      <t>796</t>
    </r>
    <r>
      <rPr>
        <sz val="14"/>
        <rFont val="仿宋_GB2312"/>
        <charset val="134"/>
      </rPr>
      <t>座等。</t>
    </r>
  </si>
  <si>
    <r>
      <rPr>
        <sz val="14"/>
        <rFont val="仿宋_GB2312"/>
        <charset val="134"/>
      </rPr>
      <t>沙坡头区香山乡米粮川村、深井村、景庄村蓄水池供水提升项目</t>
    </r>
  </si>
  <si>
    <r>
      <rPr>
        <sz val="14"/>
        <rFont val="仿宋_GB2312"/>
        <charset val="134"/>
      </rPr>
      <t>景庄村</t>
    </r>
    <r>
      <rPr>
        <sz val="14"/>
        <rFont val="Times New Roman"/>
        <charset val="134"/>
      </rPr>
      <t>,</t>
    </r>
    <r>
      <rPr>
        <sz val="14"/>
        <rFont val="仿宋_GB2312"/>
        <charset val="134"/>
      </rPr>
      <t>米粮川村</t>
    </r>
    <r>
      <rPr>
        <sz val="14"/>
        <rFont val="Times New Roman"/>
        <charset val="134"/>
      </rPr>
      <t>,</t>
    </r>
    <r>
      <rPr>
        <sz val="14"/>
        <rFont val="仿宋_GB2312"/>
        <charset val="134"/>
      </rPr>
      <t>深井村</t>
    </r>
  </si>
  <si>
    <r>
      <rPr>
        <sz val="14"/>
        <rFont val="仿宋_GB2312"/>
        <charset val="134"/>
      </rPr>
      <t>改造</t>
    </r>
    <r>
      <rPr>
        <sz val="14"/>
        <rFont val="Times New Roman"/>
        <charset val="134"/>
      </rPr>
      <t>U80</t>
    </r>
    <r>
      <rPr>
        <sz val="14"/>
        <rFont val="仿宋_GB2312"/>
        <charset val="134"/>
      </rPr>
      <t>混凝土板渠道</t>
    </r>
    <r>
      <rPr>
        <sz val="14"/>
        <rFont val="Times New Roman"/>
        <charset val="134"/>
      </rPr>
      <t>6.1km</t>
    </r>
    <r>
      <rPr>
        <sz val="14"/>
        <rFont val="仿宋_GB2312"/>
        <charset val="134"/>
      </rPr>
      <t>，配套建筑物</t>
    </r>
    <r>
      <rPr>
        <sz val="14"/>
        <rFont val="Times New Roman"/>
        <charset val="134"/>
      </rPr>
      <t>40</t>
    </r>
    <r>
      <rPr>
        <sz val="14"/>
        <rFont val="仿宋_GB2312"/>
        <charset val="134"/>
      </rPr>
      <t>座，蓄水池防护围栏</t>
    </r>
    <r>
      <rPr>
        <sz val="14"/>
        <rFont val="Times New Roman"/>
        <charset val="134"/>
      </rPr>
      <t>677m</t>
    </r>
    <r>
      <rPr>
        <sz val="14"/>
        <rFont val="仿宋_GB2312"/>
        <charset val="134"/>
      </rPr>
      <t>等。</t>
    </r>
  </si>
  <si>
    <r>
      <rPr>
        <sz val="14"/>
        <rFont val="仿宋_GB2312"/>
        <charset val="134"/>
      </rPr>
      <t>沙坡头区兴仁镇兴盛村、高庄村道路硬化项目</t>
    </r>
  </si>
  <si>
    <r>
      <rPr>
        <sz val="14"/>
        <rFont val="仿宋_GB2312"/>
        <charset val="134"/>
      </rPr>
      <t>高庄村</t>
    </r>
    <r>
      <rPr>
        <sz val="14"/>
        <rFont val="Times New Roman"/>
        <charset val="134"/>
      </rPr>
      <t>,</t>
    </r>
    <r>
      <rPr>
        <sz val="14"/>
        <rFont val="仿宋_GB2312"/>
        <charset val="134"/>
      </rPr>
      <t>兴盛村</t>
    </r>
  </si>
  <si>
    <r>
      <rPr>
        <sz val="14"/>
        <rFont val="仿宋_GB2312"/>
        <charset val="134"/>
      </rPr>
      <t>新建</t>
    </r>
    <r>
      <rPr>
        <sz val="14"/>
        <rFont val="Times New Roman"/>
        <charset val="134"/>
      </rPr>
      <t>4</t>
    </r>
    <r>
      <rPr>
        <sz val="14"/>
        <rFont val="仿宋_GB2312"/>
        <charset val="134"/>
      </rPr>
      <t>米宽混凝土硬化路</t>
    </r>
    <r>
      <rPr>
        <sz val="14"/>
        <rFont val="Times New Roman"/>
        <charset val="134"/>
      </rPr>
      <t>9</t>
    </r>
    <r>
      <rPr>
        <sz val="14"/>
        <rFont val="仿宋_GB2312"/>
        <charset val="134"/>
      </rPr>
      <t>条，总长度为</t>
    </r>
    <r>
      <rPr>
        <sz val="14"/>
        <rFont val="Times New Roman"/>
        <charset val="134"/>
      </rPr>
      <t>9918</t>
    </r>
    <r>
      <rPr>
        <sz val="14"/>
        <rFont val="仿宋_GB2312"/>
        <charset val="134"/>
      </rPr>
      <t>米，总硬化面积为</t>
    </r>
    <r>
      <rPr>
        <sz val="14"/>
        <rFont val="Times New Roman"/>
        <charset val="134"/>
      </rPr>
      <t>39672</t>
    </r>
    <r>
      <rPr>
        <sz val="14"/>
        <rFont val="仿宋_GB2312"/>
        <charset val="134"/>
      </rPr>
      <t>平方米。</t>
    </r>
  </si>
  <si>
    <r>
      <rPr>
        <sz val="14"/>
        <rFont val="仿宋_GB2312"/>
        <charset val="134"/>
      </rPr>
      <t>沙坡头区宣和镇草台村（山羊选育场）人饮设施提升改造工程</t>
    </r>
  </si>
  <si>
    <r>
      <rPr>
        <sz val="14"/>
        <rFont val="仿宋_GB2312"/>
        <charset val="134"/>
      </rPr>
      <t>铺设各类管道</t>
    </r>
    <r>
      <rPr>
        <sz val="14"/>
        <rFont val="Times New Roman"/>
        <charset val="134"/>
      </rPr>
      <t>18773</t>
    </r>
    <r>
      <rPr>
        <sz val="14"/>
        <rFont val="仿宋_GB2312"/>
        <charset val="134"/>
      </rPr>
      <t>米，主要包括</t>
    </r>
    <r>
      <rPr>
        <sz val="14"/>
        <rFont val="Times New Roman"/>
        <charset val="134"/>
      </rPr>
      <t>:de200mmPE(1.6MPa)</t>
    </r>
    <r>
      <rPr>
        <sz val="14"/>
        <rFont val="仿宋_GB2312"/>
        <charset val="134"/>
      </rPr>
      <t>管道长</t>
    </r>
    <r>
      <rPr>
        <sz val="14"/>
        <rFont val="Times New Roman"/>
        <charset val="134"/>
      </rPr>
      <t xml:space="preserve"> 735</t>
    </r>
    <r>
      <rPr>
        <sz val="14"/>
        <rFont val="仿宋_GB2312"/>
        <charset val="134"/>
      </rPr>
      <t>米，</t>
    </r>
    <r>
      <rPr>
        <sz val="14"/>
        <rFont val="Times New Roman"/>
        <charset val="134"/>
      </rPr>
      <t>de110mmPE(1.6MPa)</t>
    </r>
    <r>
      <rPr>
        <sz val="14"/>
        <rFont val="仿宋_GB2312"/>
        <charset val="134"/>
      </rPr>
      <t>管道长</t>
    </r>
    <r>
      <rPr>
        <sz val="14"/>
        <rFont val="Times New Roman"/>
        <charset val="134"/>
      </rPr>
      <t>6400</t>
    </r>
    <r>
      <rPr>
        <sz val="14"/>
        <rFont val="仿宋_GB2312"/>
        <charset val="134"/>
      </rPr>
      <t>米</t>
    </r>
    <r>
      <rPr>
        <sz val="14"/>
        <rFont val="Times New Roman"/>
        <charset val="134"/>
      </rPr>
      <t>,de50mmPE(1.6MPa)</t>
    </r>
    <r>
      <rPr>
        <sz val="14"/>
        <rFont val="仿宋_GB2312"/>
        <charset val="134"/>
      </rPr>
      <t>管道长</t>
    </r>
    <r>
      <rPr>
        <sz val="14"/>
        <rFont val="Times New Roman"/>
        <charset val="134"/>
      </rPr>
      <t>2378</t>
    </r>
    <r>
      <rPr>
        <sz val="14"/>
        <rFont val="仿宋_GB2312"/>
        <charset val="134"/>
      </rPr>
      <t>米</t>
    </r>
    <r>
      <rPr>
        <sz val="14"/>
        <rFont val="Times New Roman"/>
        <charset val="134"/>
      </rPr>
      <t>,de25mmPE(1.6MPa)</t>
    </r>
    <r>
      <rPr>
        <sz val="14"/>
        <rFont val="仿宋_GB2312"/>
        <charset val="134"/>
      </rPr>
      <t>管道长</t>
    </r>
    <r>
      <rPr>
        <sz val="14"/>
        <rFont val="Times New Roman"/>
        <charset val="134"/>
      </rPr>
      <t>9260</t>
    </r>
    <r>
      <rPr>
        <sz val="14"/>
        <rFont val="仿宋_GB2312"/>
        <charset val="134"/>
      </rPr>
      <t>米。新建阀井</t>
    </r>
    <r>
      <rPr>
        <sz val="14"/>
        <rFont val="Times New Roman"/>
        <charset val="134"/>
      </rPr>
      <t>79</t>
    </r>
    <r>
      <rPr>
        <sz val="14"/>
        <rFont val="仿宋_GB2312"/>
        <charset val="134"/>
      </rPr>
      <t>座，其中分水阀井</t>
    </r>
    <r>
      <rPr>
        <sz val="14"/>
        <rFont val="Times New Roman"/>
        <charset val="134"/>
      </rPr>
      <t>32</t>
    </r>
    <r>
      <rPr>
        <sz val="14"/>
        <rFont val="仿宋_GB2312"/>
        <charset val="134"/>
      </rPr>
      <t>座，联户阀井</t>
    </r>
    <r>
      <rPr>
        <sz val="14"/>
        <rFont val="Times New Roman"/>
        <charset val="134"/>
      </rPr>
      <t>44</t>
    </r>
    <r>
      <rPr>
        <sz val="14"/>
        <rFont val="仿宋_GB2312"/>
        <charset val="134"/>
      </rPr>
      <t>座，电磁流量计阀井</t>
    </r>
    <r>
      <rPr>
        <sz val="14"/>
        <rFont val="Times New Roman"/>
        <charset val="134"/>
      </rPr>
      <t>1</t>
    </r>
    <r>
      <rPr>
        <sz val="14"/>
        <rFont val="仿宋_GB2312"/>
        <charset val="134"/>
      </rPr>
      <t>座，排气补气阀井</t>
    </r>
    <r>
      <rPr>
        <sz val="14"/>
        <rFont val="Times New Roman"/>
        <charset val="134"/>
      </rPr>
      <t>2</t>
    </r>
    <r>
      <rPr>
        <sz val="14"/>
        <rFont val="仿宋_GB2312"/>
        <charset val="134"/>
      </rPr>
      <t>座，新建泵房</t>
    </r>
    <r>
      <rPr>
        <sz val="14"/>
        <rFont val="Times New Roman"/>
        <charset val="134"/>
      </rPr>
      <t>1</t>
    </r>
    <r>
      <rPr>
        <sz val="14"/>
        <rFont val="仿宋_GB2312"/>
        <charset val="134"/>
      </rPr>
      <t>座，</t>
    </r>
    <r>
      <rPr>
        <sz val="14"/>
        <rFont val="Times New Roman"/>
        <charset val="134"/>
      </rPr>
      <t>300</t>
    </r>
    <r>
      <rPr>
        <sz val="14"/>
        <rFont val="仿宋_GB2312"/>
        <charset val="134"/>
      </rPr>
      <t>立方米蓄水池</t>
    </r>
    <r>
      <rPr>
        <sz val="14"/>
        <rFont val="Times New Roman"/>
        <charset val="134"/>
      </rPr>
      <t>1</t>
    </r>
    <r>
      <rPr>
        <sz val="14"/>
        <rFont val="仿宋_GB2312"/>
        <charset val="134"/>
      </rPr>
      <t>座，配套远传水表</t>
    </r>
    <r>
      <rPr>
        <sz val="14"/>
        <rFont val="Times New Roman"/>
        <charset val="134"/>
      </rPr>
      <t xml:space="preserve"> 155</t>
    </r>
    <r>
      <rPr>
        <sz val="14"/>
        <rFont val="仿宋_GB2312"/>
        <charset val="134"/>
      </rPr>
      <t>块，管道穿国道</t>
    </r>
    <r>
      <rPr>
        <sz val="14"/>
        <rFont val="Times New Roman"/>
        <charset val="134"/>
      </rPr>
      <t>1</t>
    </r>
    <r>
      <rPr>
        <sz val="14"/>
        <rFont val="仿宋_GB2312"/>
        <charset val="134"/>
      </rPr>
      <t>处，穿沥青路</t>
    </r>
    <r>
      <rPr>
        <sz val="14"/>
        <rFont val="Times New Roman"/>
        <charset val="134"/>
      </rPr>
      <t>10</t>
    </r>
    <r>
      <rPr>
        <sz val="14"/>
        <rFont val="仿宋_GB2312"/>
        <charset val="134"/>
      </rPr>
      <t>处，穿硬化路</t>
    </r>
    <r>
      <rPr>
        <sz val="14"/>
        <rFont val="Times New Roman"/>
        <charset val="134"/>
      </rPr>
      <t>55</t>
    </r>
    <r>
      <rPr>
        <sz val="14"/>
        <rFont val="仿宋_GB2312"/>
        <charset val="134"/>
      </rPr>
      <t>处，穿硬化地面</t>
    </r>
    <r>
      <rPr>
        <sz val="14"/>
        <rFont val="Times New Roman"/>
        <charset val="134"/>
      </rPr>
      <t xml:space="preserve"> 3085</t>
    </r>
    <r>
      <rPr>
        <sz val="14"/>
        <rFont val="仿宋_GB2312"/>
        <charset val="134"/>
      </rPr>
      <t>米，恢复院坪</t>
    </r>
    <r>
      <rPr>
        <sz val="14"/>
        <rFont val="Times New Roman"/>
        <charset val="134"/>
      </rPr>
      <t>1040</t>
    </r>
    <r>
      <rPr>
        <sz val="14"/>
        <rFont val="仿宋_GB2312"/>
        <charset val="134"/>
      </rPr>
      <t>平方米，管线穿沟</t>
    </r>
    <r>
      <rPr>
        <sz val="14"/>
        <rFont val="Times New Roman"/>
        <charset val="134"/>
      </rPr>
      <t>70</t>
    </r>
    <r>
      <rPr>
        <sz val="14"/>
        <rFont val="仿宋_GB2312"/>
        <charset val="134"/>
      </rPr>
      <t>米。</t>
    </r>
  </si>
  <si>
    <r>
      <rPr>
        <sz val="14"/>
        <rFont val="仿宋_GB2312"/>
        <charset val="134"/>
      </rPr>
      <t>沙坡头区迎水桥镇脱贫村水毁基础设施应急抢修项目</t>
    </r>
  </si>
  <si>
    <r>
      <rPr>
        <sz val="14"/>
        <rFont val="仿宋_GB2312"/>
        <charset val="134"/>
      </rPr>
      <t>沙坡头区迎水桥镇人民政府</t>
    </r>
  </si>
  <si>
    <r>
      <rPr>
        <sz val="14"/>
        <rFont val="仿宋_GB2312"/>
        <charset val="134"/>
      </rPr>
      <t>长流水村</t>
    </r>
    <r>
      <rPr>
        <sz val="14"/>
        <rFont val="Times New Roman"/>
        <charset val="134"/>
      </rPr>
      <t>,</t>
    </r>
    <r>
      <rPr>
        <sz val="14"/>
        <rFont val="仿宋_GB2312"/>
        <charset val="134"/>
      </rPr>
      <t>孟家湾村</t>
    </r>
  </si>
  <si>
    <r>
      <rPr>
        <sz val="14"/>
        <rFont val="仿宋_GB2312"/>
        <charset val="134"/>
      </rPr>
      <t>修复长流水沟水毁道路、农田浆砌石挡墙</t>
    </r>
    <r>
      <rPr>
        <sz val="14"/>
        <rFont val="Times New Roman"/>
        <charset val="134"/>
      </rPr>
      <t>1072</t>
    </r>
    <r>
      <rPr>
        <sz val="14"/>
        <rFont val="仿宋_GB2312"/>
        <charset val="134"/>
      </rPr>
      <t>米，重新铺设砂砾石生产路</t>
    </r>
    <r>
      <rPr>
        <sz val="14"/>
        <rFont val="Times New Roman"/>
        <charset val="134"/>
      </rPr>
      <t>240</t>
    </r>
    <r>
      <rPr>
        <sz val="14"/>
        <rFont val="仿宋_GB2312"/>
        <charset val="134"/>
      </rPr>
      <t>米、人饮管道</t>
    </r>
    <r>
      <rPr>
        <sz val="14"/>
        <rFont val="Times New Roman"/>
        <charset val="134"/>
      </rPr>
      <t>380</t>
    </r>
    <r>
      <rPr>
        <sz val="14"/>
        <rFont val="仿宋_GB2312"/>
        <charset val="134"/>
      </rPr>
      <t>米，新建灌溉渡槽</t>
    </r>
    <r>
      <rPr>
        <sz val="14"/>
        <rFont val="Times New Roman"/>
        <charset val="134"/>
      </rPr>
      <t>1</t>
    </r>
    <r>
      <rPr>
        <sz val="14"/>
        <rFont val="仿宋_GB2312"/>
        <charset val="134"/>
      </rPr>
      <t>座、过水路面</t>
    </r>
    <r>
      <rPr>
        <sz val="14"/>
        <rFont val="Times New Roman"/>
        <charset val="134"/>
      </rPr>
      <t>2</t>
    </r>
    <r>
      <rPr>
        <sz val="14"/>
        <rFont val="仿宋_GB2312"/>
        <charset val="134"/>
      </rPr>
      <t>座，渠道清淤</t>
    </r>
    <r>
      <rPr>
        <sz val="14"/>
        <rFont val="Times New Roman"/>
        <charset val="134"/>
      </rPr>
      <t>1200</t>
    </r>
    <r>
      <rPr>
        <sz val="14"/>
        <rFont val="仿宋_GB2312"/>
        <charset val="134"/>
      </rPr>
      <t>米，修复孟家湾村农田防洪挡墙</t>
    </r>
    <r>
      <rPr>
        <sz val="14"/>
        <rFont val="Times New Roman"/>
        <charset val="134"/>
      </rPr>
      <t>280</t>
    </r>
    <r>
      <rPr>
        <sz val="14"/>
        <rFont val="仿宋_GB2312"/>
        <charset val="134"/>
      </rPr>
      <t>米等。</t>
    </r>
  </si>
  <si>
    <r>
      <rPr>
        <sz val="14"/>
        <rFont val="仿宋_GB2312"/>
        <charset val="134"/>
      </rPr>
      <t>沙坡头区迎水桥镇鸣沙村灌溉管网建设项目</t>
    </r>
  </si>
  <si>
    <r>
      <rPr>
        <sz val="14"/>
        <rFont val="仿宋_GB2312"/>
        <charset val="134"/>
      </rPr>
      <t>鸣沙村</t>
    </r>
  </si>
  <si>
    <r>
      <rPr>
        <sz val="14"/>
        <rFont val="仿宋_GB2312"/>
        <charset val="134"/>
      </rPr>
      <t>铺设供水主管</t>
    </r>
    <r>
      <rPr>
        <sz val="14"/>
        <rFont val="Times New Roman"/>
        <charset val="134"/>
      </rPr>
      <t>1642</t>
    </r>
    <r>
      <rPr>
        <sz val="14"/>
        <rFont val="仿宋_GB2312"/>
        <charset val="134"/>
      </rPr>
      <t>米，新建彩钢泵房</t>
    </r>
    <r>
      <rPr>
        <sz val="14"/>
        <rFont val="Times New Roman"/>
        <charset val="134"/>
      </rPr>
      <t>1</t>
    </r>
    <r>
      <rPr>
        <sz val="14"/>
        <rFont val="仿宋_GB2312"/>
        <charset val="134"/>
      </rPr>
      <t>座、阀井</t>
    </r>
    <r>
      <rPr>
        <sz val="14"/>
        <rFont val="Times New Roman"/>
        <charset val="134"/>
      </rPr>
      <t>2</t>
    </r>
    <r>
      <rPr>
        <sz val="14"/>
        <rFont val="仿宋_GB2312"/>
        <charset val="134"/>
      </rPr>
      <t>座，安装加压水泵及过滤设备各</t>
    </r>
    <r>
      <rPr>
        <sz val="14"/>
        <rFont val="Times New Roman"/>
        <charset val="134"/>
      </rPr>
      <t>1</t>
    </r>
    <r>
      <rPr>
        <sz val="14"/>
        <rFont val="仿宋_GB2312"/>
        <charset val="134"/>
      </rPr>
      <t>套，配套供电设备等。</t>
    </r>
  </si>
  <si>
    <r>
      <rPr>
        <sz val="14"/>
        <rFont val="仿宋_GB2312"/>
        <charset val="134"/>
      </rPr>
      <t>沙坡头区永康镇</t>
    </r>
    <r>
      <rPr>
        <sz val="14"/>
        <rFont val="Times New Roman"/>
        <charset val="134"/>
      </rPr>
      <t>2025</t>
    </r>
    <r>
      <rPr>
        <sz val="14"/>
        <rFont val="仿宋_GB2312"/>
        <charset val="134"/>
      </rPr>
      <t>年扬黄灌区生产路硬化项目</t>
    </r>
  </si>
  <si>
    <r>
      <rPr>
        <sz val="14"/>
        <rFont val="仿宋_GB2312"/>
        <charset val="134"/>
      </rPr>
      <t>彩达村</t>
    </r>
    <r>
      <rPr>
        <sz val="14"/>
        <rFont val="Times New Roman"/>
        <charset val="134"/>
      </rPr>
      <t>,</t>
    </r>
    <r>
      <rPr>
        <sz val="14"/>
        <rFont val="仿宋_GB2312"/>
        <charset val="134"/>
      </rPr>
      <t>达茂村</t>
    </r>
    <r>
      <rPr>
        <sz val="14"/>
        <rFont val="Times New Roman"/>
        <charset val="134"/>
      </rPr>
      <t>,</t>
    </r>
    <r>
      <rPr>
        <sz val="14"/>
        <rFont val="仿宋_GB2312"/>
        <charset val="134"/>
      </rPr>
      <t>景台村</t>
    </r>
  </si>
  <si>
    <r>
      <rPr>
        <sz val="14"/>
        <rFont val="仿宋_GB2312"/>
        <charset val="134"/>
      </rPr>
      <t>新建</t>
    </r>
    <r>
      <rPr>
        <sz val="14"/>
        <rFont val="Times New Roman"/>
        <charset val="134"/>
      </rPr>
      <t>4</t>
    </r>
    <r>
      <rPr>
        <sz val="14"/>
        <rFont val="仿宋_GB2312"/>
        <charset val="134"/>
      </rPr>
      <t>米宽混凝土硬化生产路</t>
    </r>
    <r>
      <rPr>
        <sz val="14"/>
        <rFont val="Times New Roman"/>
        <charset val="134"/>
      </rPr>
      <t>6.5</t>
    </r>
    <r>
      <rPr>
        <sz val="14"/>
        <rFont val="仿宋_GB2312"/>
        <charset val="134"/>
      </rPr>
      <t>千米，过水涵洞</t>
    </r>
    <r>
      <rPr>
        <sz val="14"/>
        <rFont val="Times New Roman"/>
        <charset val="134"/>
      </rPr>
      <t>7</t>
    </r>
    <r>
      <rPr>
        <sz val="14"/>
        <rFont val="仿宋_GB2312"/>
        <charset val="134"/>
      </rPr>
      <t>座，毛石桥涵</t>
    </r>
    <r>
      <rPr>
        <sz val="14"/>
        <rFont val="Times New Roman"/>
        <charset val="134"/>
      </rPr>
      <t>2</t>
    </r>
    <r>
      <rPr>
        <sz val="14"/>
        <rFont val="仿宋_GB2312"/>
        <charset val="134"/>
      </rPr>
      <t>座。</t>
    </r>
  </si>
  <si>
    <r>
      <rPr>
        <sz val="14"/>
        <rFont val="仿宋_GB2312"/>
        <charset val="134"/>
      </rPr>
      <t>沙坡头区农村生活污水智慧化管理改进升级项目</t>
    </r>
  </si>
  <si>
    <r>
      <rPr>
        <sz val="14"/>
        <rFont val="仿宋_GB2312"/>
        <charset val="134"/>
      </rPr>
      <t>沈桥村</t>
    </r>
  </si>
  <si>
    <r>
      <rPr>
        <sz val="14"/>
        <rFont val="仿宋_GB2312"/>
        <charset val="134"/>
      </rPr>
      <t>拆除一层砖房</t>
    </r>
    <r>
      <rPr>
        <sz val="14"/>
        <rFont val="Times New Roman"/>
        <charset val="134"/>
      </rPr>
      <t>63</t>
    </r>
    <r>
      <rPr>
        <sz val="14"/>
        <rFont val="仿宋_GB2312"/>
        <charset val="134"/>
      </rPr>
      <t>平方米，新建围栏</t>
    </r>
    <r>
      <rPr>
        <sz val="14"/>
        <rFont val="Times New Roman"/>
        <charset val="134"/>
      </rPr>
      <t>350</t>
    </r>
    <r>
      <rPr>
        <sz val="14"/>
        <rFont val="仿宋_GB2312"/>
        <charset val="134"/>
      </rPr>
      <t>米，新建管理用房</t>
    </r>
    <r>
      <rPr>
        <sz val="14"/>
        <rFont val="Times New Roman"/>
        <charset val="134"/>
      </rPr>
      <t>40</t>
    </r>
    <r>
      <rPr>
        <sz val="14"/>
        <rFont val="仿宋_GB2312"/>
        <charset val="134"/>
      </rPr>
      <t>平方米，铺装</t>
    </r>
    <r>
      <rPr>
        <sz val="14"/>
        <rFont val="Times New Roman"/>
        <charset val="134"/>
      </rPr>
      <t>292.06</t>
    </r>
    <r>
      <rPr>
        <sz val="14"/>
        <rFont val="仿宋_GB2312"/>
        <charset val="134"/>
      </rPr>
      <t>平方米，停车位</t>
    </r>
    <r>
      <rPr>
        <sz val="14"/>
        <rFont val="Times New Roman"/>
        <charset val="134"/>
      </rPr>
      <t>142.42</t>
    </r>
    <r>
      <rPr>
        <sz val="14"/>
        <rFont val="仿宋_GB2312"/>
        <charset val="134"/>
      </rPr>
      <t>平方米，入口混凝土桥一座，简易洗车设备</t>
    </r>
    <r>
      <rPr>
        <sz val="14"/>
        <rFont val="Times New Roman"/>
        <charset val="134"/>
      </rPr>
      <t>1</t>
    </r>
    <r>
      <rPr>
        <sz val="14"/>
        <rFont val="仿宋_GB2312"/>
        <charset val="134"/>
      </rPr>
      <t>套，混凝土收集池</t>
    </r>
    <r>
      <rPr>
        <sz val="14"/>
        <rFont val="Times New Roman"/>
        <charset val="134"/>
      </rPr>
      <t>500</t>
    </r>
    <r>
      <rPr>
        <sz val="14"/>
        <rFont val="仿宋_GB2312"/>
        <charset val="134"/>
      </rPr>
      <t>立方米，提升泵</t>
    </r>
    <r>
      <rPr>
        <sz val="14"/>
        <rFont val="Times New Roman"/>
        <charset val="134"/>
      </rPr>
      <t>2</t>
    </r>
    <r>
      <rPr>
        <sz val="14"/>
        <rFont val="仿宋_GB2312"/>
        <charset val="134"/>
      </rPr>
      <t>套。</t>
    </r>
  </si>
  <si>
    <r>
      <rPr>
        <b/>
        <sz val="14"/>
        <rFont val="仿宋_GB2312"/>
        <charset val="134"/>
      </rPr>
      <t>四</t>
    </r>
  </si>
  <si>
    <r>
      <rPr>
        <b/>
        <sz val="14"/>
        <rFont val="仿宋_GB2312"/>
        <charset val="134"/>
      </rPr>
      <t>巩固三保障成果类</t>
    </r>
  </si>
  <si>
    <r>
      <rPr>
        <sz val="14"/>
        <rFont val="仿宋_GB2312"/>
        <charset val="134"/>
      </rPr>
      <t>沙坡头区</t>
    </r>
    <r>
      <rPr>
        <sz val="14"/>
        <rFont val="Times New Roman"/>
        <charset val="134"/>
      </rPr>
      <t>2025</t>
    </r>
    <r>
      <rPr>
        <sz val="14"/>
        <rFont val="仿宋_GB2312"/>
        <charset val="134"/>
      </rPr>
      <t>年</t>
    </r>
    <r>
      <rPr>
        <sz val="14"/>
        <rFont val="Times New Roman"/>
        <charset val="134"/>
      </rPr>
      <t>“</t>
    </r>
    <r>
      <rPr>
        <sz val="14"/>
        <rFont val="仿宋_GB2312"/>
        <charset val="134"/>
      </rPr>
      <t>雨露计划</t>
    </r>
    <r>
      <rPr>
        <sz val="14"/>
        <rFont val="Times New Roman"/>
        <charset val="134"/>
      </rPr>
      <t>”</t>
    </r>
    <r>
      <rPr>
        <sz val="14"/>
        <rFont val="仿宋_GB2312"/>
        <charset val="134"/>
      </rPr>
      <t>补助</t>
    </r>
  </si>
  <si>
    <r>
      <rPr>
        <sz val="14"/>
        <rFont val="仿宋_GB2312"/>
        <charset val="134"/>
      </rPr>
      <t>实施</t>
    </r>
    <r>
      <rPr>
        <sz val="14"/>
        <rFont val="Times New Roman"/>
        <charset val="134"/>
      </rPr>
      <t>2024-2025</t>
    </r>
    <r>
      <rPr>
        <sz val="14"/>
        <rFont val="仿宋_GB2312"/>
        <charset val="134"/>
      </rPr>
      <t>学年第二学期</t>
    </r>
    <r>
      <rPr>
        <sz val="14"/>
        <rFont val="Times New Roman"/>
        <charset val="134"/>
      </rPr>
      <t>“</t>
    </r>
    <r>
      <rPr>
        <sz val="14"/>
        <rFont val="仿宋_GB2312"/>
        <charset val="134"/>
      </rPr>
      <t>雨露计划</t>
    </r>
    <r>
      <rPr>
        <sz val="14"/>
        <rFont val="Times New Roman"/>
        <charset val="134"/>
      </rPr>
      <t>”</t>
    </r>
    <r>
      <rPr>
        <sz val="14"/>
        <rFont val="仿宋_GB2312"/>
        <charset val="134"/>
      </rPr>
      <t>、</t>
    </r>
    <r>
      <rPr>
        <sz val="14"/>
        <rFont val="Times New Roman"/>
        <charset val="134"/>
      </rPr>
      <t>2025-2026</t>
    </r>
    <r>
      <rPr>
        <sz val="14"/>
        <rFont val="仿宋_GB2312"/>
        <charset val="134"/>
      </rPr>
      <t>学年第一学期</t>
    </r>
    <r>
      <rPr>
        <sz val="14"/>
        <rFont val="Times New Roman"/>
        <charset val="134"/>
      </rPr>
      <t>“</t>
    </r>
    <r>
      <rPr>
        <sz val="14"/>
        <rFont val="仿宋_GB2312"/>
        <charset val="134"/>
      </rPr>
      <t>雨露计划</t>
    </r>
    <r>
      <rPr>
        <sz val="14"/>
        <rFont val="Times New Roman"/>
        <charset val="134"/>
      </rPr>
      <t>”</t>
    </r>
  </si>
  <si>
    <r>
      <rPr>
        <b/>
        <sz val="14"/>
        <rFont val="仿宋_GB2312"/>
        <charset val="134"/>
      </rPr>
      <t>五</t>
    </r>
  </si>
  <si>
    <r>
      <rPr>
        <b/>
        <sz val="14"/>
        <rFont val="仿宋_GB2312"/>
        <charset val="134"/>
      </rPr>
      <t>项目管理费</t>
    </r>
  </si>
  <si>
    <r>
      <rPr>
        <sz val="14"/>
        <rFont val="仿宋_GB2312"/>
        <charset val="134"/>
      </rPr>
      <t>沙坡头区</t>
    </r>
    <r>
      <rPr>
        <sz val="14"/>
        <rFont val="Times New Roman"/>
        <charset val="134"/>
      </rPr>
      <t>2025</t>
    </r>
    <r>
      <rPr>
        <sz val="14"/>
        <rFont val="仿宋_GB2312"/>
        <charset val="134"/>
      </rPr>
      <t>年项目管理费</t>
    </r>
  </si>
  <si>
    <r>
      <rPr>
        <sz val="14"/>
        <rFont val="Times New Roman"/>
        <charset val="134"/>
      </rPr>
      <t>2025</t>
    </r>
    <r>
      <rPr>
        <sz val="14"/>
        <rFont val="仿宋_GB2312"/>
        <charset val="134"/>
      </rPr>
      <t>年项目管理费，用于支付编制招标控制价、监理、结算审核等项目管理费用。</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</si>
</sst>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sz val="14"/>
      <name val="黑体"/>
      <charset val="134"/>
    </font>
    <font>
      <sz val="14"/>
      <name val="Times New Roman"/>
      <charset val="134"/>
    </font>
    <font>
      <b/>
      <sz val="14"/>
      <name val="Times New Roman"/>
      <charset val="134"/>
    </font>
    <font>
      <sz val="14"/>
      <color rgb="FFFF0000"/>
      <name val="Times New Roman"/>
      <charset val="134"/>
    </font>
    <font>
      <sz val="28"/>
      <name val="仿宋_GB2312"/>
      <charset val="134"/>
    </font>
    <font>
      <sz val="28"/>
      <name val="Times New Roman"/>
      <charset val="134"/>
    </font>
    <font>
      <b/>
      <sz val="14"/>
      <name val="仿宋_GB2312"/>
      <charset val="134"/>
    </font>
    <font>
      <sz val="14"/>
      <name val="宋体"/>
      <charset val="134"/>
    </font>
    <font>
      <sz val="14"/>
      <name val="仿宋_GB2312"/>
      <charset val="134"/>
    </font>
    <font>
      <sz val="14"/>
      <color theme="1"/>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2" borderId="0" applyNumberFormat="0" applyBorder="0" applyAlignment="0" applyProtection="0">
      <alignment vertical="center"/>
    </xf>
    <xf numFmtId="0" fontId="26" fillId="1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2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11" applyNumberFormat="0" applyFont="0" applyAlignment="0" applyProtection="0">
      <alignment vertical="center"/>
    </xf>
    <xf numFmtId="0" fontId="19" fillId="1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9" applyNumberFormat="0" applyFill="0" applyAlignment="0" applyProtection="0">
      <alignment vertical="center"/>
    </xf>
    <xf numFmtId="0" fontId="13" fillId="0" borderId="9" applyNumberFormat="0" applyFill="0" applyAlignment="0" applyProtection="0">
      <alignment vertical="center"/>
    </xf>
    <xf numFmtId="0" fontId="19" fillId="24" borderId="0" applyNumberFormat="0" applyBorder="0" applyAlignment="0" applyProtection="0">
      <alignment vertical="center"/>
    </xf>
    <xf numFmtId="0" fontId="16" fillId="0" borderId="13" applyNumberFormat="0" applyFill="0" applyAlignment="0" applyProtection="0">
      <alignment vertical="center"/>
    </xf>
    <xf numFmtId="0" fontId="19" fillId="17" borderId="0" applyNumberFormat="0" applyBorder="0" applyAlignment="0" applyProtection="0">
      <alignment vertical="center"/>
    </xf>
    <xf numFmtId="0" fontId="20" fillId="12" borderId="10" applyNumberFormat="0" applyAlignment="0" applyProtection="0">
      <alignment vertical="center"/>
    </xf>
    <xf numFmtId="0" fontId="27" fillId="12" borderId="14" applyNumberFormat="0" applyAlignment="0" applyProtection="0">
      <alignment vertical="center"/>
    </xf>
    <xf numFmtId="0" fontId="12" fillId="4" borderId="8" applyNumberFormat="0" applyAlignment="0" applyProtection="0">
      <alignment vertical="center"/>
    </xf>
    <xf numFmtId="0" fontId="11" fillId="26" borderId="0" applyNumberFormat="0" applyBorder="0" applyAlignment="0" applyProtection="0">
      <alignment vertical="center"/>
    </xf>
    <xf numFmtId="0" fontId="19" fillId="15" borderId="0" applyNumberFormat="0" applyBorder="0" applyAlignment="0" applyProtection="0">
      <alignment vertical="center"/>
    </xf>
    <xf numFmtId="0" fontId="28" fillId="0" borderId="15" applyNumberFormat="0" applyFill="0" applyAlignment="0" applyProtection="0">
      <alignment vertical="center"/>
    </xf>
    <xf numFmtId="0" fontId="22" fillId="0" borderId="12" applyNumberFormat="0" applyFill="0" applyAlignment="0" applyProtection="0">
      <alignment vertical="center"/>
    </xf>
    <xf numFmtId="0" fontId="29" fillId="29" borderId="0" applyNumberFormat="0" applyBorder="0" applyAlignment="0" applyProtection="0">
      <alignment vertical="center"/>
    </xf>
    <xf numFmtId="0" fontId="25" fillId="16" borderId="0" applyNumberFormat="0" applyBorder="0" applyAlignment="0" applyProtection="0">
      <alignment vertical="center"/>
    </xf>
    <xf numFmtId="0" fontId="11" fillId="21" borderId="0" applyNumberFormat="0" applyBorder="0" applyAlignment="0" applyProtection="0">
      <alignment vertical="center"/>
    </xf>
    <xf numFmtId="0" fontId="19" fillId="11" borderId="0" applyNumberFormat="0" applyBorder="0" applyAlignment="0" applyProtection="0">
      <alignment vertical="center"/>
    </xf>
    <xf numFmtId="0" fontId="11" fillId="20" borderId="0" applyNumberFormat="0" applyBorder="0" applyAlignment="0" applyProtection="0">
      <alignment vertical="center"/>
    </xf>
    <xf numFmtId="0" fontId="11" fillId="3" borderId="0" applyNumberFormat="0" applyBorder="0" applyAlignment="0" applyProtection="0">
      <alignment vertical="center"/>
    </xf>
    <xf numFmtId="0" fontId="11" fillId="28" borderId="0" applyNumberFormat="0" applyBorder="0" applyAlignment="0" applyProtection="0">
      <alignment vertical="center"/>
    </xf>
    <xf numFmtId="0" fontId="11" fillId="7" borderId="0" applyNumberFormat="0" applyBorder="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1" fillId="27" borderId="0" applyNumberFormat="0" applyBorder="0" applyAlignment="0" applyProtection="0">
      <alignment vertical="center"/>
    </xf>
    <xf numFmtId="0" fontId="11" fillId="6" borderId="0" applyNumberFormat="0" applyBorder="0" applyAlignment="0" applyProtection="0">
      <alignment vertical="center"/>
    </xf>
    <xf numFmtId="0" fontId="19" fillId="9" borderId="0" applyNumberFormat="0" applyBorder="0" applyAlignment="0" applyProtection="0">
      <alignment vertical="center"/>
    </xf>
    <xf numFmtId="0" fontId="11" fillId="2" borderId="0" applyNumberFormat="0" applyBorder="0" applyAlignment="0" applyProtection="0">
      <alignment vertical="center"/>
    </xf>
    <xf numFmtId="0" fontId="19" fillId="23" borderId="0" applyNumberFormat="0" applyBorder="0" applyAlignment="0" applyProtection="0">
      <alignment vertical="center"/>
    </xf>
    <xf numFmtId="0" fontId="19" fillId="30" borderId="0" applyNumberFormat="0" applyBorder="0" applyAlignment="0" applyProtection="0">
      <alignment vertical="center"/>
    </xf>
    <xf numFmtId="0" fontId="11" fillId="31" borderId="0" applyNumberFormat="0" applyBorder="0" applyAlignment="0" applyProtection="0">
      <alignment vertical="center"/>
    </xf>
    <xf numFmtId="0" fontId="19"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righ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right" vertical="center" wrapText="1"/>
    </xf>
    <xf numFmtId="0" fontId="3" fillId="0" borderId="0" xfId="0" applyFont="1" applyFill="1" applyAlignment="1">
      <alignment horizontal="right"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T103"/>
  <sheetViews>
    <sheetView tabSelected="1" zoomScale="40" zoomScaleNormal="40" workbookViewId="0">
      <pane ySplit="6" topLeftCell="A7" activePane="bottomLeft" state="frozen"/>
      <selection/>
      <selection pane="bottomLeft" activeCell="L26" sqref="L26"/>
    </sheetView>
  </sheetViews>
  <sheetFormatPr defaultColWidth="9" defaultRowHeight="18"/>
  <cols>
    <col min="1" max="1" width="7.13888888888889" style="2" customWidth="1"/>
    <col min="2" max="2" width="49.1111111111111" style="2" customWidth="1"/>
    <col min="3" max="3" width="38.6296296296296" style="2" customWidth="1"/>
    <col min="4" max="4" width="46.75" style="2" customWidth="1"/>
    <col min="5" max="5" width="57.1296296296296" style="6" customWidth="1"/>
    <col min="6" max="7" width="17.3796296296296" style="2"/>
    <col min="8" max="8" width="15.8796296296296" style="2"/>
    <col min="9" max="9" width="17.3796296296296" style="2"/>
    <col min="10" max="11" width="16.962962962963" style="2" customWidth="1"/>
    <col min="12" max="12" width="16.4166666666667" style="2" customWidth="1"/>
    <col min="13" max="15" width="16.962962962963" style="2" customWidth="1"/>
    <col min="16" max="16" width="7.85185185185185" style="2" customWidth="1"/>
    <col min="17" max="17" width="9" style="2" customWidth="1"/>
    <col min="18" max="18" width="22.75" style="2" customWidth="1"/>
    <col min="19" max="19" width="14.75" style="2" customWidth="1"/>
    <col min="20" max="20" width="8.25" style="2" customWidth="1"/>
    <col min="21" max="21" width="14.5" style="2"/>
    <col min="22" max="23" width="9" style="2"/>
    <col min="24" max="24" width="11.6296296296296" style="2"/>
    <col min="25" max="16384" width="9" style="2"/>
  </cols>
  <sheetData>
    <row r="1" s="1" customFormat="1" ht="17.4" spans="1:5">
      <c r="A1" s="1" t="s">
        <v>0</v>
      </c>
      <c r="E1" s="7"/>
    </row>
    <row r="2" s="2" customFormat="1" ht="36.6" spans="1:20">
      <c r="A2" s="8" t="s">
        <v>1</v>
      </c>
      <c r="B2" s="9"/>
      <c r="C2" s="9"/>
      <c r="D2" s="9"/>
      <c r="E2" s="10"/>
      <c r="F2" s="9"/>
      <c r="G2" s="9"/>
      <c r="H2" s="9"/>
      <c r="I2" s="9"/>
      <c r="J2" s="9"/>
      <c r="K2" s="9"/>
      <c r="L2" s="9"/>
      <c r="M2" s="9"/>
      <c r="N2" s="9"/>
      <c r="O2" s="9"/>
      <c r="P2" s="9"/>
      <c r="Q2" s="9"/>
      <c r="R2" s="9"/>
      <c r="S2" s="9"/>
      <c r="T2" s="9"/>
    </row>
    <row r="3" s="3" customFormat="1" spans="1:20">
      <c r="A3" s="11" t="s">
        <v>2</v>
      </c>
      <c r="B3" s="12"/>
      <c r="C3" s="12"/>
      <c r="D3" s="12"/>
      <c r="E3" s="13"/>
      <c r="F3" s="12"/>
      <c r="G3" s="12"/>
      <c r="H3" s="12"/>
      <c r="I3" s="12"/>
      <c r="J3" s="12"/>
      <c r="K3" s="12"/>
      <c r="L3" s="12"/>
      <c r="M3" s="12"/>
      <c r="N3" s="12"/>
      <c r="O3" s="12"/>
      <c r="P3" s="12"/>
      <c r="Q3" s="12"/>
      <c r="R3" s="12"/>
      <c r="S3" s="12"/>
      <c r="T3" s="12"/>
    </row>
    <row r="4" s="4" customFormat="1" ht="27" customHeight="1" spans="1:20">
      <c r="A4" s="14" t="s">
        <v>3</v>
      </c>
      <c r="B4" s="14" t="s">
        <v>4</v>
      </c>
      <c r="C4" s="14" t="s">
        <v>5</v>
      </c>
      <c r="D4" s="14" t="s">
        <v>6</v>
      </c>
      <c r="E4" s="14" t="s">
        <v>7</v>
      </c>
      <c r="F4" s="15" t="s">
        <v>8</v>
      </c>
      <c r="G4" s="16"/>
      <c r="H4" s="16"/>
      <c r="I4" s="16"/>
      <c r="J4" s="16"/>
      <c r="K4" s="16"/>
      <c r="L4" s="16"/>
      <c r="M4" s="16"/>
      <c r="N4" s="16"/>
      <c r="O4" s="26"/>
      <c r="P4" s="14" t="s">
        <v>9</v>
      </c>
      <c r="Q4" s="14" t="s">
        <v>10</v>
      </c>
      <c r="R4" s="14" t="s">
        <v>11</v>
      </c>
      <c r="S4" s="14" t="s">
        <v>12</v>
      </c>
      <c r="T4" s="14" t="s">
        <v>13</v>
      </c>
    </row>
    <row r="5" s="4" customFormat="1" ht="65" customHeight="1" spans="1:20">
      <c r="A5" s="14"/>
      <c r="B5" s="14"/>
      <c r="C5" s="14"/>
      <c r="D5" s="14"/>
      <c r="E5" s="14"/>
      <c r="F5" s="14" t="s">
        <v>14</v>
      </c>
      <c r="G5" s="14" t="s">
        <v>15</v>
      </c>
      <c r="H5" s="14" t="s">
        <v>16</v>
      </c>
      <c r="I5" s="14" t="s">
        <v>17</v>
      </c>
      <c r="J5" s="14" t="s">
        <v>18</v>
      </c>
      <c r="K5" s="14" t="s">
        <v>19</v>
      </c>
      <c r="L5" s="14" t="s">
        <v>20</v>
      </c>
      <c r="M5" s="14" t="s">
        <v>21</v>
      </c>
      <c r="N5" s="14" t="s">
        <v>22</v>
      </c>
      <c r="O5" s="14" t="s">
        <v>23</v>
      </c>
      <c r="P5" s="14"/>
      <c r="Q5" s="14"/>
      <c r="R5" s="14"/>
      <c r="S5" s="14"/>
      <c r="T5" s="14"/>
    </row>
    <row r="6" s="4" customFormat="1" ht="30" customHeight="1" spans="1:20">
      <c r="A6" s="14" t="s">
        <v>24</v>
      </c>
      <c r="B6" s="14"/>
      <c r="C6" s="14">
        <f>A55+A69+A92+A94+A96</f>
        <v>53</v>
      </c>
      <c r="D6" s="14"/>
      <c r="E6" s="17"/>
      <c r="F6" s="14">
        <f>SUM(F8:F103)</f>
        <v>22749.455904</v>
      </c>
      <c r="G6" s="14">
        <f t="shared" ref="G6:O6" si="0">SUM(G8:G103)</f>
        <v>16243.413192</v>
      </c>
      <c r="H6" s="14">
        <f t="shared" si="0"/>
        <v>9515</v>
      </c>
      <c r="I6" s="14">
        <f t="shared" si="0"/>
        <v>9059.400824</v>
      </c>
      <c r="J6" s="14">
        <f t="shared" si="0"/>
        <v>5440</v>
      </c>
      <c r="K6" s="14">
        <f t="shared" si="0"/>
        <v>5149.476868</v>
      </c>
      <c r="L6" s="14">
        <f t="shared" si="0"/>
        <v>6000</v>
      </c>
      <c r="M6" s="14">
        <f t="shared" si="0"/>
        <v>1372.2155</v>
      </c>
      <c r="N6" s="14">
        <f t="shared" si="0"/>
        <v>1794.455904</v>
      </c>
      <c r="O6" s="14">
        <f t="shared" si="0"/>
        <v>662.32</v>
      </c>
      <c r="P6" s="14"/>
      <c r="Q6" s="14"/>
      <c r="R6" s="14"/>
      <c r="S6" s="14"/>
      <c r="T6" s="14"/>
    </row>
    <row r="7" s="4" customFormat="1" ht="30" customHeight="1" spans="1:20">
      <c r="A7" s="14" t="s">
        <v>25</v>
      </c>
      <c r="B7" s="14" t="s">
        <v>26</v>
      </c>
      <c r="C7" s="14"/>
      <c r="D7" s="14"/>
      <c r="E7" s="17"/>
      <c r="F7" s="14"/>
      <c r="G7" s="14"/>
      <c r="H7" s="14"/>
      <c r="I7" s="14"/>
      <c r="J7" s="14"/>
      <c r="K7" s="14"/>
      <c r="L7" s="14"/>
      <c r="M7" s="14"/>
      <c r="N7" s="14"/>
      <c r="O7" s="14"/>
      <c r="P7" s="14"/>
      <c r="Q7" s="14"/>
      <c r="R7" s="14"/>
      <c r="S7" s="14"/>
      <c r="T7" s="14"/>
    </row>
    <row r="8" s="5" customFormat="1" ht="90" customHeight="1" spans="1:20">
      <c r="A8" s="18">
        <v>1</v>
      </c>
      <c r="B8" s="18" t="s">
        <v>27</v>
      </c>
      <c r="C8" s="18" t="s">
        <v>28</v>
      </c>
      <c r="D8" s="18" t="s">
        <v>29</v>
      </c>
      <c r="E8" s="19" t="s">
        <v>30</v>
      </c>
      <c r="F8" s="18">
        <f>H8+J8+L8+N8</f>
        <v>245.32</v>
      </c>
      <c r="G8" s="18">
        <f>I8+K8+M8+O8</f>
        <v>245.32</v>
      </c>
      <c r="H8" s="18">
        <v>0</v>
      </c>
      <c r="I8" s="18">
        <v>0</v>
      </c>
      <c r="J8" s="18">
        <v>0</v>
      </c>
      <c r="K8" s="18">
        <v>0</v>
      </c>
      <c r="L8" s="20"/>
      <c r="M8" s="20"/>
      <c r="N8" s="20">
        <v>245.32</v>
      </c>
      <c r="O8" s="20">
        <v>245.32</v>
      </c>
      <c r="P8" s="18" t="s">
        <v>31</v>
      </c>
      <c r="Q8" s="18" t="s">
        <v>31</v>
      </c>
      <c r="R8" s="18" t="s">
        <v>32</v>
      </c>
      <c r="S8" s="18" t="s">
        <v>33</v>
      </c>
      <c r="T8" s="18"/>
    </row>
    <row r="9" s="5" customFormat="1" ht="30" customHeight="1" spans="1:20">
      <c r="A9" s="18">
        <v>2</v>
      </c>
      <c r="B9" s="18" t="s">
        <v>34</v>
      </c>
      <c r="C9" s="18" t="s">
        <v>35</v>
      </c>
      <c r="D9" s="18" t="s">
        <v>36</v>
      </c>
      <c r="E9" s="18" t="s">
        <v>37</v>
      </c>
      <c r="F9" s="18">
        <f t="shared" ref="F9:F47" si="1">H9+J9+L9+N9</f>
        <v>10</v>
      </c>
      <c r="G9" s="18">
        <f t="shared" ref="G9:G47" si="2">I9+K9+M9+O9</f>
        <v>10</v>
      </c>
      <c r="H9" s="18">
        <v>10</v>
      </c>
      <c r="I9" s="18">
        <v>10</v>
      </c>
      <c r="J9" s="18">
        <v>0</v>
      </c>
      <c r="K9" s="18">
        <v>0</v>
      </c>
      <c r="L9" s="18"/>
      <c r="M9" s="18"/>
      <c r="N9" s="18"/>
      <c r="O9" s="18"/>
      <c r="P9" s="18" t="s">
        <v>31</v>
      </c>
      <c r="Q9" s="18" t="s">
        <v>31</v>
      </c>
      <c r="R9" s="18" t="s">
        <v>32</v>
      </c>
      <c r="S9" s="18" t="s">
        <v>33</v>
      </c>
      <c r="T9" s="18"/>
    </row>
    <row r="10" s="5" customFormat="1" ht="30" customHeight="1" spans="1:20">
      <c r="A10" s="18"/>
      <c r="B10" s="18"/>
      <c r="C10" s="18" t="s">
        <v>38</v>
      </c>
      <c r="D10" s="18" t="s">
        <v>39</v>
      </c>
      <c r="E10" s="18"/>
      <c r="F10" s="18">
        <f t="shared" si="1"/>
        <v>18</v>
      </c>
      <c r="G10" s="18">
        <f t="shared" si="2"/>
        <v>18</v>
      </c>
      <c r="H10" s="18">
        <v>18</v>
      </c>
      <c r="I10" s="18">
        <v>18</v>
      </c>
      <c r="J10" s="18"/>
      <c r="K10" s="18"/>
      <c r="L10" s="18"/>
      <c r="M10" s="18"/>
      <c r="N10" s="18"/>
      <c r="O10" s="18"/>
      <c r="P10" s="18" t="s">
        <v>31</v>
      </c>
      <c r="Q10" s="18" t="s">
        <v>31</v>
      </c>
      <c r="R10" s="18" t="s">
        <v>32</v>
      </c>
      <c r="S10" s="18" t="s">
        <v>33</v>
      </c>
      <c r="T10" s="18"/>
    </row>
    <row r="11" s="5" customFormat="1" ht="30" customHeight="1" spans="1:20">
      <c r="A11" s="18"/>
      <c r="B11" s="18"/>
      <c r="C11" s="18" t="s">
        <v>40</v>
      </c>
      <c r="D11" s="18" t="s">
        <v>41</v>
      </c>
      <c r="E11" s="18"/>
      <c r="F11" s="18">
        <f t="shared" si="1"/>
        <v>12</v>
      </c>
      <c r="G11" s="18">
        <f t="shared" si="2"/>
        <v>12</v>
      </c>
      <c r="H11" s="18">
        <v>12</v>
      </c>
      <c r="I11" s="18">
        <v>12</v>
      </c>
      <c r="J11" s="18"/>
      <c r="K11" s="18"/>
      <c r="L11" s="18"/>
      <c r="M11" s="18"/>
      <c r="N11" s="18"/>
      <c r="O11" s="18"/>
      <c r="P11" s="18" t="s">
        <v>31</v>
      </c>
      <c r="Q11" s="18" t="s">
        <v>31</v>
      </c>
      <c r="R11" s="18" t="s">
        <v>32</v>
      </c>
      <c r="S11" s="18" t="s">
        <v>33</v>
      </c>
      <c r="T11" s="18"/>
    </row>
    <row r="12" s="5" customFormat="1" ht="90" customHeight="1" spans="1:20">
      <c r="A12" s="18">
        <v>3</v>
      </c>
      <c r="B12" s="18" t="s">
        <v>42</v>
      </c>
      <c r="C12" s="18" t="s">
        <v>43</v>
      </c>
      <c r="D12" s="18" t="s">
        <v>44</v>
      </c>
      <c r="E12" s="19" t="s">
        <v>45</v>
      </c>
      <c r="F12" s="18">
        <f t="shared" si="1"/>
        <v>2416.50027</v>
      </c>
      <c r="G12" s="18">
        <f t="shared" si="2"/>
        <v>2416.50027</v>
      </c>
      <c r="H12" s="20">
        <v>2416.50027</v>
      </c>
      <c r="I12" s="20">
        <f>2415.15027+1.35</f>
        <v>2416.50027</v>
      </c>
      <c r="J12" s="18">
        <v>0</v>
      </c>
      <c r="K12" s="18">
        <v>0</v>
      </c>
      <c r="L12" s="18"/>
      <c r="M12" s="18"/>
      <c r="N12" s="18"/>
      <c r="O12" s="18"/>
      <c r="P12" s="18" t="s">
        <v>31</v>
      </c>
      <c r="Q12" s="18" t="s">
        <v>31</v>
      </c>
      <c r="R12" s="18" t="s">
        <v>32</v>
      </c>
      <c r="S12" s="18" t="s">
        <v>33</v>
      </c>
      <c r="T12" s="18"/>
    </row>
    <row r="13" s="5" customFormat="1" ht="30" customHeight="1" spans="1:20">
      <c r="A13" s="18">
        <v>4</v>
      </c>
      <c r="B13" s="18" t="s">
        <v>46</v>
      </c>
      <c r="C13" s="18" t="s">
        <v>47</v>
      </c>
      <c r="D13" s="18" t="s">
        <v>48</v>
      </c>
      <c r="E13" s="18" t="s">
        <v>49</v>
      </c>
      <c r="F13" s="18">
        <f t="shared" si="1"/>
        <v>2</v>
      </c>
      <c r="G13" s="18">
        <f t="shared" si="2"/>
        <v>2</v>
      </c>
      <c r="H13" s="18">
        <v>2</v>
      </c>
      <c r="I13" s="18">
        <v>2</v>
      </c>
      <c r="J13" s="18">
        <v>0</v>
      </c>
      <c r="K13" s="18">
        <v>0</v>
      </c>
      <c r="L13" s="18"/>
      <c r="M13" s="18"/>
      <c r="N13" s="18"/>
      <c r="O13" s="18"/>
      <c r="P13" s="18" t="s">
        <v>31</v>
      </c>
      <c r="Q13" s="18" t="s">
        <v>31</v>
      </c>
      <c r="R13" s="18" t="s">
        <v>32</v>
      </c>
      <c r="S13" s="18" t="s">
        <v>33</v>
      </c>
      <c r="T13" s="18"/>
    </row>
    <row r="14" s="5" customFormat="1" ht="30" customHeight="1" spans="1:20">
      <c r="A14" s="18"/>
      <c r="B14" s="18"/>
      <c r="C14" s="18" t="s">
        <v>50</v>
      </c>
      <c r="D14" s="18" t="s">
        <v>51</v>
      </c>
      <c r="E14" s="18"/>
      <c r="F14" s="18">
        <f t="shared" si="1"/>
        <v>3.8</v>
      </c>
      <c r="G14" s="18">
        <f t="shared" si="2"/>
        <v>3.8</v>
      </c>
      <c r="H14" s="18">
        <v>3.8</v>
      </c>
      <c r="I14" s="18">
        <v>3.8</v>
      </c>
      <c r="J14" s="18"/>
      <c r="K14" s="18"/>
      <c r="L14" s="18"/>
      <c r="M14" s="18"/>
      <c r="N14" s="18"/>
      <c r="O14" s="18"/>
      <c r="P14" s="18" t="s">
        <v>31</v>
      </c>
      <c r="Q14" s="18" t="s">
        <v>31</v>
      </c>
      <c r="R14" s="18" t="s">
        <v>32</v>
      </c>
      <c r="S14" s="18" t="s">
        <v>33</v>
      </c>
      <c r="T14" s="18"/>
    </row>
    <row r="15" s="5" customFormat="1" ht="30" customHeight="1" spans="1:20">
      <c r="A15" s="18"/>
      <c r="B15" s="18"/>
      <c r="C15" s="18" t="s">
        <v>38</v>
      </c>
      <c r="D15" s="18" t="s">
        <v>39</v>
      </c>
      <c r="E15" s="18"/>
      <c r="F15" s="18">
        <f t="shared" si="1"/>
        <v>0.54</v>
      </c>
      <c r="G15" s="18">
        <f t="shared" si="2"/>
        <v>0.54</v>
      </c>
      <c r="H15" s="18">
        <v>0.54</v>
      </c>
      <c r="I15" s="18">
        <v>0.54</v>
      </c>
      <c r="J15" s="18"/>
      <c r="K15" s="18"/>
      <c r="L15" s="18"/>
      <c r="M15" s="18"/>
      <c r="N15" s="18"/>
      <c r="O15" s="18"/>
      <c r="P15" s="18" t="s">
        <v>31</v>
      </c>
      <c r="Q15" s="18" t="s">
        <v>31</v>
      </c>
      <c r="R15" s="18" t="s">
        <v>32</v>
      </c>
      <c r="S15" s="18" t="s">
        <v>33</v>
      </c>
      <c r="T15" s="18"/>
    </row>
    <row r="16" s="5" customFormat="1" ht="30" customHeight="1" spans="1:20">
      <c r="A16" s="18"/>
      <c r="B16" s="18"/>
      <c r="C16" s="18" t="s">
        <v>40</v>
      </c>
      <c r="D16" s="18" t="s">
        <v>41</v>
      </c>
      <c r="E16" s="18"/>
      <c r="F16" s="18">
        <f t="shared" si="1"/>
        <v>13.125</v>
      </c>
      <c r="G16" s="18">
        <f t="shared" si="2"/>
        <v>13.125</v>
      </c>
      <c r="H16" s="18">
        <v>13.125</v>
      </c>
      <c r="I16" s="18">
        <v>13.125</v>
      </c>
      <c r="J16" s="18"/>
      <c r="K16" s="18"/>
      <c r="L16" s="18"/>
      <c r="M16" s="18"/>
      <c r="N16" s="18"/>
      <c r="O16" s="18"/>
      <c r="P16" s="18" t="s">
        <v>31</v>
      </c>
      <c r="Q16" s="18" t="s">
        <v>31</v>
      </c>
      <c r="R16" s="18" t="s">
        <v>32</v>
      </c>
      <c r="S16" s="18" t="s">
        <v>33</v>
      </c>
      <c r="T16" s="18"/>
    </row>
    <row r="17" s="5" customFormat="1" ht="30" customHeight="1" spans="1:20">
      <c r="A17" s="18">
        <v>5</v>
      </c>
      <c r="B17" s="18" t="s">
        <v>52</v>
      </c>
      <c r="C17" s="18" t="s">
        <v>47</v>
      </c>
      <c r="D17" s="18" t="s">
        <v>48</v>
      </c>
      <c r="E17" s="18" t="s">
        <v>53</v>
      </c>
      <c r="F17" s="18">
        <f t="shared" si="1"/>
        <v>17.12</v>
      </c>
      <c r="G17" s="18">
        <f t="shared" si="2"/>
        <v>17.12</v>
      </c>
      <c r="H17" s="20">
        <v>17.12</v>
      </c>
      <c r="I17" s="20">
        <v>17.12</v>
      </c>
      <c r="J17" s="18">
        <v>0</v>
      </c>
      <c r="K17" s="18">
        <v>0</v>
      </c>
      <c r="L17" s="18"/>
      <c r="M17" s="18"/>
      <c r="N17" s="18"/>
      <c r="O17" s="18"/>
      <c r="P17" s="18" t="s">
        <v>31</v>
      </c>
      <c r="Q17" s="18" t="s">
        <v>31</v>
      </c>
      <c r="R17" s="18" t="s">
        <v>32</v>
      </c>
      <c r="S17" s="18" t="s">
        <v>33</v>
      </c>
      <c r="T17" s="18"/>
    </row>
    <row r="18" s="5" customFormat="1" ht="30" customHeight="1" spans="1:20">
      <c r="A18" s="18"/>
      <c r="B18" s="18"/>
      <c r="C18" s="18" t="s">
        <v>50</v>
      </c>
      <c r="D18" s="18" t="s">
        <v>51</v>
      </c>
      <c r="E18" s="18"/>
      <c r="F18" s="18">
        <f t="shared" si="1"/>
        <v>18.36</v>
      </c>
      <c r="G18" s="18">
        <f t="shared" si="2"/>
        <v>18.36</v>
      </c>
      <c r="H18" s="20">
        <v>18.36</v>
      </c>
      <c r="I18" s="20">
        <v>18.36</v>
      </c>
      <c r="J18" s="18"/>
      <c r="K18" s="18"/>
      <c r="L18" s="18"/>
      <c r="M18" s="18"/>
      <c r="N18" s="18"/>
      <c r="O18" s="18"/>
      <c r="P18" s="18" t="s">
        <v>31</v>
      </c>
      <c r="Q18" s="18" t="s">
        <v>31</v>
      </c>
      <c r="R18" s="18" t="s">
        <v>32</v>
      </c>
      <c r="S18" s="18" t="s">
        <v>33</v>
      </c>
      <c r="T18" s="18"/>
    </row>
    <row r="19" s="5" customFormat="1" ht="105" customHeight="1" spans="1:20">
      <c r="A19" s="18">
        <v>6</v>
      </c>
      <c r="B19" s="18" t="s">
        <v>54</v>
      </c>
      <c r="C19" s="18" t="s">
        <v>55</v>
      </c>
      <c r="D19" s="18" t="s">
        <v>56</v>
      </c>
      <c r="E19" s="18" t="s">
        <v>57</v>
      </c>
      <c r="F19" s="18">
        <f t="shared" si="1"/>
        <v>79.8414</v>
      </c>
      <c r="G19" s="18">
        <f t="shared" si="2"/>
        <v>79.8414</v>
      </c>
      <c r="H19" s="20">
        <v>79.8414</v>
      </c>
      <c r="I19" s="20">
        <v>79.8414</v>
      </c>
      <c r="J19" s="18">
        <v>0</v>
      </c>
      <c r="K19" s="18">
        <v>0</v>
      </c>
      <c r="L19" s="18"/>
      <c r="M19" s="18"/>
      <c r="N19" s="18"/>
      <c r="O19" s="18"/>
      <c r="P19" s="18" t="s">
        <v>31</v>
      </c>
      <c r="Q19" s="18" t="s">
        <v>31</v>
      </c>
      <c r="R19" s="18" t="s">
        <v>32</v>
      </c>
      <c r="S19" s="18" t="s">
        <v>33</v>
      </c>
      <c r="T19" s="18"/>
    </row>
    <row r="20" s="5" customFormat="1" ht="105" customHeight="1" spans="1:20">
      <c r="A20" s="18"/>
      <c r="B20" s="18"/>
      <c r="C20" s="18" t="s">
        <v>58</v>
      </c>
      <c r="D20" s="18" t="s">
        <v>59</v>
      </c>
      <c r="E20" s="18"/>
      <c r="F20" s="18">
        <f t="shared" si="1"/>
        <v>28.25335</v>
      </c>
      <c r="G20" s="18">
        <f t="shared" si="2"/>
        <v>28.25335</v>
      </c>
      <c r="H20" s="20">
        <v>28.25335</v>
      </c>
      <c r="I20" s="20">
        <v>28.25335</v>
      </c>
      <c r="J20" s="18"/>
      <c r="K20" s="18"/>
      <c r="L20" s="18"/>
      <c r="M20" s="18"/>
      <c r="N20" s="18"/>
      <c r="O20" s="18"/>
      <c r="P20" s="18" t="s">
        <v>31</v>
      </c>
      <c r="Q20" s="18" t="s">
        <v>31</v>
      </c>
      <c r="R20" s="18" t="s">
        <v>32</v>
      </c>
      <c r="S20" s="18" t="s">
        <v>33</v>
      </c>
      <c r="T20" s="18"/>
    </row>
    <row r="21" s="5" customFormat="1" ht="105" customHeight="1" spans="1:20">
      <c r="A21" s="18"/>
      <c r="B21" s="18"/>
      <c r="C21" s="18" t="s">
        <v>60</v>
      </c>
      <c r="D21" s="18" t="s">
        <v>61</v>
      </c>
      <c r="E21" s="18"/>
      <c r="F21" s="18">
        <f t="shared" si="1"/>
        <v>35.85955</v>
      </c>
      <c r="G21" s="18">
        <f t="shared" si="2"/>
        <v>35.85955</v>
      </c>
      <c r="H21" s="20">
        <v>35.85955</v>
      </c>
      <c r="I21" s="20">
        <v>35.85955</v>
      </c>
      <c r="J21" s="18"/>
      <c r="K21" s="18"/>
      <c r="L21" s="18"/>
      <c r="M21" s="18"/>
      <c r="N21" s="18"/>
      <c r="O21" s="18"/>
      <c r="P21" s="18" t="s">
        <v>31</v>
      </c>
      <c r="Q21" s="18" t="s">
        <v>31</v>
      </c>
      <c r="R21" s="18" t="s">
        <v>32</v>
      </c>
      <c r="S21" s="18" t="s">
        <v>33</v>
      </c>
      <c r="T21" s="18"/>
    </row>
    <row r="22" s="5" customFormat="1" ht="409" customHeight="1" spans="1:20">
      <c r="A22" s="18">
        <v>7</v>
      </c>
      <c r="B22" s="18" t="s">
        <v>62</v>
      </c>
      <c r="C22" s="18" t="s">
        <v>63</v>
      </c>
      <c r="D22" s="18" t="s">
        <v>64</v>
      </c>
      <c r="E22" s="19" t="s">
        <v>65</v>
      </c>
      <c r="F22" s="18">
        <f t="shared" si="1"/>
        <v>314.97796</v>
      </c>
      <c r="G22" s="18">
        <f t="shared" si="2"/>
        <v>0</v>
      </c>
      <c r="H22" s="18">
        <v>314.97796</v>
      </c>
      <c r="I22" s="18">
        <v>0</v>
      </c>
      <c r="J22" s="18">
        <v>0</v>
      </c>
      <c r="K22" s="18">
        <v>0</v>
      </c>
      <c r="L22" s="18"/>
      <c r="M22" s="18"/>
      <c r="N22" s="18"/>
      <c r="O22" s="18"/>
      <c r="P22" s="18" t="s">
        <v>31</v>
      </c>
      <c r="Q22" s="18" t="s">
        <v>66</v>
      </c>
      <c r="R22" s="18" t="s">
        <v>67</v>
      </c>
      <c r="S22" s="18" t="s">
        <v>68</v>
      </c>
      <c r="T22" s="27" t="s">
        <v>69</v>
      </c>
    </row>
    <row r="23" s="5" customFormat="1" ht="106" customHeight="1" spans="1:20">
      <c r="A23" s="18">
        <v>8</v>
      </c>
      <c r="B23" s="18" t="s">
        <v>70</v>
      </c>
      <c r="C23" s="18" t="s">
        <v>28</v>
      </c>
      <c r="D23" s="18" t="s">
        <v>71</v>
      </c>
      <c r="E23" s="19" t="s">
        <v>72</v>
      </c>
      <c r="F23" s="18">
        <f t="shared" si="1"/>
        <v>100</v>
      </c>
      <c r="G23" s="18">
        <f t="shared" si="2"/>
        <v>100</v>
      </c>
      <c r="H23" s="18">
        <v>100</v>
      </c>
      <c r="I23" s="18">
        <v>100</v>
      </c>
      <c r="J23" s="18">
        <v>0</v>
      </c>
      <c r="K23" s="18">
        <v>0</v>
      </c>
      <c r="L23" s="18"/>
      <c r="M23" s="18"/>
      <c r="N23" s="18"/>
      <c r="O23" s="18"/>
      <c r="P23" s="18" t="s">
        <v>31</v>
      </c>
      <c r="Q23" s="18" t="s">
        <v>66</v>
      </c>
      <c r="R23" s="18" t="s">
        <v>67</v>
      </c>
      <c r="S23" s="18" t="s">
        <v>68</v>
      </c>
      <c r="T23" s="27" t="s">
        <v>69</v>
      </c>
    </row>
    <row r="24" s="5" customFormat="1" ht="99" customHeight="1" spans="1:20">
      <c r="A24" s="18">
        <v>9</v>
      </c>
      <c r="B24" s="18" t="s">
        <v>73</v>
      </c>
      <c r="C24" s="18" t="s">
        <v>28</v>
      </c>
      <c r="D24" s="18" t="s">
        <v>74</v>
      </c>
      <c r="E24" s="19" t="s">
        <v>75</v>
      </c>
      <c r="F24" s="18">
        <f t="shared" si="1"/>
        <v>638.17</v>
      </c>
      <c r="G24" s="18">
        <f t="shared" si="2"/>
        <v>638.17</v>
      </c>
      <c r="H24" s="18">
        <v>638.17</v>
      </c>
      <c r="I24" s="18">
        <v>638.17</v>
      </c>
      <c r="J24" s="18">
        <v>0</v>
      </c>
      <c r="K24" s="18">
        <v>0</v>
      </c>
      <c r="L24" s="18"/>
      <c r="M24" s="18"/>
      <c r="N24" s="18"/>
      <c r="O24" s="18"/>
      <c r="P24" s="18" t="s">
        <v>31</v>
      </c>
      <c r="Q24" s="18" t="s">
        <v>66</v>
      </c>
      <c r="R24" s="18" t="s">
        <v>67</v>
      </c>
      <c r="S24" s="18" t="s">
        <v>68</v>
      </c>
      <c r="T24" s="27" t="s">
        <v>69</v>
      </c>
    </row>
    <row r="25" s="5" customFormat="1" ht="82" customHeight="1" spans="1:20">
      <c r="A25" s="18">
        <v>10</v>
      </c>
      <c r="B25" s="18" t="s">
        <v>76</v>
      </c>
      <c r="C25" s="18" t="s">
        <v>28</v>
      </c>
      <c r="D25" s="18" t="s">
        <v>77</v>
      </c>
      <c r="E25" s="19" t="s">
        <v>78</v>
      </c>
      <c r="F25" s="18">
        <f t="shared" si="1"/>
        <v>225</v>
      </c>
      <c r="G25" s="18">
        <f t="shared" si="2"/>
        <v>225</v>
      </c>
      <c r="H25" s="18">
        <v>225</v>
      </c>
      <c r="I25" s="18">
        <v>225</v>
      </c>
      <c r="J25" s="18">
        <v>0</v>
      </c>
      <c r="K25" s="18">
        <v>0</v>
      </c>
      <c r="L25" s="18"/>
      <c r="M25" s="18"/>
      <c r="N25" s="18"/>
      <c r="O25" s="18"/>
      <c r="P25" s="18" t="s">
        <v>31</v>
      </c>
      <c r="Q25" s="18" t="s">
        <v>31</v>
      </c>
      <c r="R25" s="18" t="s">
        <v>32</v>
      </c>
      <c r="S25" s="18" t="s">
        <v>33</v>
      </c>
      <c r="T25" s="18"/>
    </row>
    <row r="26" s="5" customFormat="1" ht="193" customHeight="1" spans="1:20">
      <c r="A26" s="18">
        <v>11</v>
      </c>
      <c r="B26" s="18" t="s">
        <v>79</v>
      </c>
      <c r="C26" s="18" t="s">
        <v>28</v>
      </c>
      <c r="D26" s="18" t="s">
        <v>80</v>
      </c>
      <c r="E26" s="19" t="s">
        <v>81</v>
      </c>
      <c r="F26" s="18">
        <f t="shared" si="1"/>
        <v>6372.00953</v>
      </c>
      <c r="G26" s="18">
        <f t="shared" si="2"/>
        <v>1046.0343</v>
      </c>
      <c r="H26" s="18">
        <v>10.14045</v>
      </c>
      <c r="I26" s="18">
        <v>10.14045</v>
      </c>
      <c r="J26" s="18">
        <v>885.460559</v>
      </c>
      <c r="K26" s="18">
        <v>885.460559</v>
      </c>
      <c r="L26" s="20">
        <v>4765.17298</v>
      </c>
      <c r="M26" s="20">
        <v>150.433291</v>
      </c>
      <c r="N26" s="20">
        <v>711.235541</v>
      </c>
      <c r="O26" s="20"/>
      <c r="P26" s="18" t="s">
        <v>31</v>
      </c>
      <c r="Q26" s="18" t="s">
        <v>66</v>
      </c>
      <c r="R26" s="18" t="s">
        <v>67</v>
      </c>
      <c r="S26" s="18" t="s">
        <v>68</v>
      </c>
      <c r="T26" s="27" t="s">
        <v>69</v>
      </c>
    </row>
    <row r="27" s="5" customFormat="1" ht="67" customHeight="1" spans="1:20">
      <c r="A27" s="18">
        <v>12</v>
      </c>
      <c r="B27" s="18" t="s">
        <v>82</v>
      </c>
      <c r="C27" s="18" t="s">
        <v>58</v>
      </c>
      <c r="D27" s="18" t="s">
        <v>83</v>
      </c>
      <c r="E27" s="19" t="s">
        <v>84</v>
      </c>
      <c r="F27" s="18">
        <f t="shared" si="1"/>
        <v>263.606381</v>
      </c>
      <c r="G27" s="18">
        <f t="shared" si="2"/>
        <v>259.652281</v>
      </c>
      <c r="H27" s="18">
        <v>263.606381</v>
      </c>
      <c r="I27" s="18">
        <v>259.652281</v>
      </c>
      <c r="J27" s="18">
        <v>0</v>
      </c>
      <c r="K27" s="18">
        <v>0</v>
      </c>
      <c r="L27" s="18"/>
      <c r="M27" s="18"/>
      <c r="N27" s="18"/>
      <c r="O27" s="18"/>
      <c r="P27" s="18" t="s">
        <v>31</v>
      </c>
      <c r="Q27" s="18" t="s">
        <v>31</v>
      </c>
      <c r="R27" s="18" t="s">
        <v>32</v>
      </c>
      <c r="S27" s="18" t="s">
        <v>33</v>
      </c>
      <c r="T27" s="18"/>
    </row>
    <row r="28" s="5" customFormat="1" ht="96" customHeight="1" spans="1:20">
      <c r="A28" s="18">
        <v>13</v>
      </c>
      <c r="B28" s="18" t="s">
        <v>85</v>
      </c>
      <c r="C28" s="18" t="s">
        <v>43</v>
      </c>
      <c r="D28" s="18" t="s">
        <v>44</v>
      </c>
      <c r="E28" s="19" t="s">
        <v>86</v>
      </c>
      <c r="F28" s="18">
        <f t="shared" si="1"/>
        <v>207.112</v>
      </c>
      <c r="G28" s="18">
        <f t="shared" si="2"/>
        <v>207.112</v>
      </c>
      <c r="H28" s="18">
        <v>207.112</v>
      </c>
      <c r="I28" s="18">
        <v>207.112</v>
      </c>
      <c r="J28" s="18">
        <v>0</v>
      </c>
      <c r="K28" s="18">
        <v>0</v>
      </c>
      <c r="L28" s="18"/>
      <c r="M28" s="18"/>
      <c r="N28" s="18"/>
      <c r="O28" s="18"/>
      <c r="P28" s="18" t="s">
        <v>31</v>
      </c>
      <c r="Q28" s="18" t="s">
        <v>31</v>
      </c>
      <c r="R28" s="18" t="s">
        <v>32</v>
      </c>
      <c r="S28" s="18" t="s">
        <v>33</v>
      </c>
      <c r="T28" s="18"/>
    </row>
    <row r="29" s="5" customFormat="1" ht="30" customHeight="1" spans="1:20">
      <c r="A29" s="21">
        <v>14</v>
      </c>
      <c r="B29" s="18" t="s">
        <v>87</v>
      </c>
      <c r="C29" s="18" t="s">
        <v>88</v>
      </c>
      <c r="D29" s="18" t="s">
        <v>56</v>
      </c>
      <c r="E29" s="18" t="s">
        <v>89</v>
      </c>
      <c r="F29" s="18">
        <f t="shared" si="1"/>
        <v>0.198</v>
      </c>
      <c r="G29" s="18">
        <f t="shared" si="2"/>
        <v>0.198</v>
      </c>
      <c r="H29" s="20"/>
      <c r="I29" s="20"/>
      <c r="J29" s="20">
        <v>0.198</v>
      </c>
      <c r="K29" s="20">
        <v>0.198</v>
      </c>
      <c r="L29" s="18"/>
      <c r="M29" s="18"/>
      <c r="N29" s="18"/>
      <c r="O29" s="18"/>
      <c r="P29" s="18" t="s">
        <v>31</v>
      </c>
      <c r="Q29" s="28" t="s">
        <v>90</v>
      </c>
      <c r="R29" s="18" t="s">
        <v>91</v>
      </c>
      <c r="S29" s="18" t="s">
        <v>91</v>
      </c>
      <c r="T29" s="18"/>
    </row>
    <row r="30" s="5" customFormat="1" ht="30" customHeight="1" spans="1:20">
      <c r="A30" s="22"/>
      <c r="B30" s="18"/>
      <c r="C30" s="18"/>
      <c r="D30" s="18" t="s">
        <v>48</v>
      </c>
      <c r="E30" s="18"/>
      <c r="F30" s="18">
        <f t="shared" si="1"/>
        <v>16.98488</v>
      </c>
      <c r="G30" s="18">
        <f t="shared" si="2"/>
        <v>16.28756</v>
      </c>
      <c r="H30" s="20">
        <f>50-30-3.01512</f>
        <v>16.98488</v>
      </c>
      <c r="I30" s="20">
        <f>1.31337+12.31803+1.13559+1.52057</f>
        <v>16.28756</v>
      </c>
      <c r="J30" s="20"/>
      <c r="K30" s="20"/>
      <c r="L30" s="18"/>
      <c r="M30" s="18"/>
      <c r="N30" s="18"/>
      <c r="O30" s="18"/>
      <c r="P30" s="18" t="s">
        <v>31</v>
      </c>
      <c r="Q30" s="28" t="s">
        <v>90</v>
      </c>
      <c r="R30" s="18" t="s">
        <v>91</v>
      </c>
      <c r="S30" s="18" t="s">
        <v>91</v>
      </c>
      <c r="T30" s="18"/>
    </row>
    <row r="31" s="5" customFormat="1" ht="30" customHeight="1" spans="1:20">
      <c r="A31" s="22"/>
      <c r="B31" s="18"/>
      <c r="C31" s="18"/>
      <c r="D31" s="18" t="s">
        <v>51</v>
      </c>
      <c r="E31" s="18"/>
      <c r="F31" s="18">
        <f t="shared" si="1"/>
        <v>24.54</v>
      </c>
      <c r="G31" s="18">
        <f t="shared" si="2"/>
        <v>24.54</v>
      </c>
      <c r="H31" s="20">
        <f>200-150-25.46</f>
        <v>24.54</v>
      </c>
      <c r="I31" s="20">
        <v>24.54</v>
      </c>
      <c r="J31" s="20"/>
      <c r="K31" s="20"/>
      <c r="L31" s="18"/>
      <c r="M31" s="18"/>
      <c r="N31" s="18"/>
      <c r="O31" s="18"/>
      <c r="P31" s="18" t="s">
        <v>31</v>
      </c>
      <c r="Q31" s="28" t="s">
        <v>90</v>
      </c>
      <c r="R31" s="18" t="s">
        <v>91</v>
      </c>
      <c r="S31" s="18" t="s">
        <v>91</v>
      </c>
      <c r="T31" s="18"/>
    </row>
    <row r="32" s="5" customFormat="1" ht="30" customHeight="1" spans="1:20">
      <c r="A32" s="22"/>
      <c r="B32" s="18"/>
      <c r="C32" s="18"/>
      <c r="D32" s="18" t="s">
        <v>36</v>
      </c>
      <c r="E32" s="18"/>
      <c r="F32" s="18">
        <f t="shared" si="1"/>
        <v>69.773895</v>
      </c>
      <c r="G32" s="18">
        <f t="shared" si="2"/>
        <v>68.805975</v>
      </c>
      <c r="H32" s="20">
        <f>120-49.5-0.726105</f>
        <v>69.773895</v>
      </c>
      <c r="I32" s="20">
        <f>34.8657+4.6581+17.4382+3.645275+8.1987</f>
        <v>68.805975</v>
      </c>
      <c r="J32" s="20"/>
      <c r="K32" s="20"/>
      <c r="L32" s="18"/>
      <c r="M32" s="18"/>
      <c r="N32" s="18"/>
      <c r="O32" s="18"/>
      <c r="P32" s="18" t="s">
        <v>31</v>
      </c>
      <c r="Q32" s="28" t="s">
        <v>90</v>
      </c>
      <c r="R32" s="18" t="s">
        <v>91</v>
      </c>
      <c r="S32" s="18" t="s">
        <v>91</v>
      </c>
      <c r="T32" s="18"/>
    </row>
    <row r="33" s="5" customFormat="1" ht="30" customHeight="1" spans="1:20">
      <c r="A33" s="22"/>
      <c r="B33" s="18"/>
      <c r="C33" s="18"/>
      <c r="D33" s="18" t="s">
        <v>39</v>
      </c>
      <c r="E33" s="18"/>
      <c r="F33" s="18">
        <f t="shared" si="1"/>
        <v>72.131655</v>
      </c>
      <c r="G33" s="18">
        <f t="shared" si="2"/>
        <v>72.131655</v>
      </c>
      <c r="H33" s="20">
        <f>100-20-7.868345</f>
        <v>72.131655</v>
      </c>
      <c r="I33" s="20">
        <f>43.47959+1.37515+18.73691+5.8465+2.420865+0.27264</f>
        <v>72.131655</v>
      </c>
      <c r="J33" s="20"/>
      <c r="K33" s="20"/>
      <c r="L33" s="18"/>
      <c r="M33" s="18"/>
      <c r="N33" s="18"/>
      <c r="O33" s="18"/>
      <c r="P33" s="18" t="s">
        <v>31</v>
      </c>
      <c r="Q33" s="28" t="s">
        <v>90</v>
      </c>
      <c r="R33" s="18" t="s">
        <v>91</v>
      </c>
      <c r="S33" s="18" t="s">
        <v>91</v>
      </c>
      <c r="T33" s="18"/>
    </row>
    <row r="34" s="5" customFormat="1" ht="30" customHeight="1" spans="1:20">
      <c r="A34" s="22"/>
      <c r="B34" s="18"/>
      <c r="C34" s="18"/>
      <c r="D34" s="18" t="s">
        <v>59</v>
      </c>
      <c r="E34" s="18"/>
      <c r="F34" s="18">
        <f t="shared" si="1"/>
        <v>25.208617</v>
      </c>
      <c r="G34" s="18">
        <f t="shared" si="2"/>
        <v>25.208617</v>
      </c>
      <c r="H34" s="20"/>
      <c r="I34" s="24"/>
      <c r="J34" s="20">
        <f>34.434652-8.434652-0.791383</f>
        <v>25.208617</v>
      </c>
      <c r="K34" s="20">
        <f>2.47665+3.627845+3.05+1.464+7.303023+7.287099</f>
        <v>25.208617</v>
      </c>
      <c r="L34" s="18"/>
      <c r="M34" s="18"/>
      <c r="N34" s="18"/>
      <c r="O34" s="18"/>
      <c r="P34" s="18" t="s">
        <v>31</v>
      </c>
      <c r="Q34" s="28" t="s">
        <v>90</v>
      </c>
      <c r="R34" s="18" t="s">
        <v>91</v>
      </c>
      <c r="S34" s="18" t="s">
        <v>91</v>
      </c>
      <c r="T34" s="18"/>
    </row>
    <row r="35" s="5" customFormat="1" ht="30" customHeight="1" spans="1:20">
      <c r="A35" s="22"/>
      <c r="B35" s="18"/>
      <c r="C35" s="18"/>
      <c r="D35" s="18" t="s">
        <v>61</v>
      </c>
      <c r="E35" s="18"/>
      <c r="F35" s="18">
        <f t="shared" si="1"/>
        <v>48.153946</v>
      </c>
      <c r="G35" s="18">
        <f t="shared" si="2"/>
        <v>46.401622</v>
      </c>
      <c r="H35" s="20"/>
      <c r="I35" s="20"/>
      <c r="J35" s="20">
        <f>50-1.8-0.046054</f>
        <v>48.153946</v>
      </c>
      <c r="K35" s="20">
        <f>11.883015+18.89837+13.185165+1.217536+1.217536</f>
        <v>46.401622</v>
      </c>
      <c r="L35" s="18"/>
      <c r="M35" s="18"/>
      <c r="N35" s="18"/>
      <c r="O35" s="18"/>
      <c r="P35" s="18" t="s">
        <v>31</v>
      </c>
      <c r="Q35" s="28" t="s">
        <v>90</v>
      </c>
      <c r="R35" s="18" t="s">
        <v>91</v>
      </c>
      <c r="S35" s="18" t="s">
        <v>91</v>
      </c>
      <c r="T35" s="18"/>
    </row>
    <row r="36" s="5" customFormat="1" ht="30" customHeight="1" spans="1:20">
      <c r="A36" s="22"/>
      <c r="B36" s="18"/>
      <c r="C36" s="18"/>
      <c r="D36" s="18" t="s">
        <v>92</v>
      </c>
      <c r="E36" s="18"/>
      <c r="F36" s="18">
        <f t="shared" si="1"/>
        <v>54.002773</v>
      </c>
      <c r="G36" s="18">
        <f t="shared" si="2"/>
        <v>50.945955</v>
      </c>
      <c r="H36" s="20"/>
      <c r="I36" s="20"/>
      <c r="J36" s="20">
        <f>60-5-0.997227</f>
        <v>54.002773</v>
      </c>
      <c r="K36" s="20">
        <f>1.59+12.97+6.531615+7.822+9.13867+12.89367</f>
        <v>50.945955</v>
      </c>
      <c r="L36" s="18"/>
      <c r="M36" s="18"/>
      <c r="N36" s="18"/>
      <c r="O36" s="18"/>
      <c r="P36" s="18" t="s">
        <v>31</v>
      </c>
      <c r="Q36" s="28" t="s">
        <v>90</v>
      </c>
      <c r="R36" s="18" t="s">
        <v>91</v>
      </c>
      <c r="S36" s="18" t="s">
        <v>91</v>
      </c>
      <c r="T36" s="18"/>
    </row>
    <row r="37" s="5" customFormat="1" ht="30" customHeight="1" spans="1:20">
      <c r="A37" s="23"/>
      <c r="B37" s="18"/>
      <c r="C37" s="18"/>
      <c r="D37" s="18" t="s">
        <v>48</v>
      </c>
      <c r="E37" s="18"/>
      <c r="F37" s="18">
        <f t="shared" si="1"/>
        <v>53.694764</v>
      </c>
      <c r="G37" s="18">
        <f t="shared" si="2"/>
        <v>49.812865</v>
      </c>
      <c r="H37" s="20">
        <f>60-10+3.694764</f>
        <v>53.694764</v>
      </c>
      <c r="I37" s="20">
        <f>11.446455+25.706097+12.660313</f>
        <v>49.812865</v>
      </c>
      <c r="J37" s="20"/>
      <c r="K37" s="20"/>
      <c r="L37" s="18"/>
      <c r="M37" s="18"/>
      <c r="N37" s="18"/>
      <c r="O37" s="18"/>
      <c r="P37" s="18" t="s">
        <v>31</v>
      </c>
      <c r="Q37" s="28" t="s">
        <v>90</v>
      </c>
      <c r="R37" s="18" t="s">
        <v>91</v>
      </c>
      <c r="S37" s="18" t="s">
        <v>91</v>
      </c>
      <c r="T37" s="18"/>
    </row>
    <row r="38" s="5" customFormat="1" ht="84" customHeight="1" spans="1:20">
      <c r="A38" s="18">
        <v>15</v>
      </c>
      <c r="B38" s="18" t="s">
        <v>93</v>
      </c>
      <c r="C38" s="18" t="s">
        <v>58</v>
      </c>
      <c r="D38" s="18" t="s">
        <v>94</v>
      </c>
      <c r="E38" s="24" t="s">
        <v>95</v>
      </c>
      <c r="F38" s="20">
        <f t="shared" si="1"/>
        <v>96.951627</v>
      </c>
      <c r="G38" s="20">
        <f t="shared" si="2"/>
        <v>90</v>
      </c>
      <c r="H38" s="20">
        <v>66.951627</v>
      </c>
      <c r="I38" s="20">
        <v>60</v>
      </c>
      <c r="J38" s="20">
        <v>30</v>
      </c>
      <c r="K38" s="20">
        <v>30</v>
      </c>
      <c r="L38" s="18"/>
      <c r="M38" s="18"/>
      <c r="N38" s="18"/>
      <c r="O38" s="18"/>
      <c r="P38" s="18" t="s">
        <v>31</v>
      </c>
      <c r="Q38" s="18" t="s">
        <v>31</v>
      </c>
      <c r="R38" s="18" t="s">
        <v>32</v>
      </c>
      <c r="S38" s="18" t="s">
        <v>33</v>
      </c>
      <c r="T38" s="18"/>
    </row>
    <row r="39" s="5" customFormat="1" ht="60" customHeight="1" spans="1:20">
      <c r="A39" s="18">
        <v>16</v>
      </c>
      <c r="B39" s="18" t="s">
        <v>96</v>
      </c>
      <c r="C39" s="18" t="s">
        <v>58</v>
      </c>
      <c r="D39" s="18" t="s">
        <v>94</v>
      </c>
      <c r="E39" s="24" t="s">
        <v>95</v>
      </c>
      <c r="F39" s="20">
        <f t="shared" si="1"/>
        <v>98.585344</v>
      </c>
      <c r="G39" s="20">
        <f t="shared" si="2"/>
        <v>90</v>
      </c>
      <c r="H39" s="20">
        <v>68.585344</v>
      </c>
      <c r="I39" s="20">
        <v>60</v>
      </c>
      <c r="J39" s="20">
        <v>30</v>
      </c>
      <c r="K39" s="20">
        <v>30</v>
      </c>
      <c r="L39" s="18"/>
      <c r="M39" s="18"/>
      <c r="N39" s="18"/>
      <c r="O39" s="18"/>
      <c r="P39" s="18" t="s">
        <v>31</v>
      </c>
      <c r="Q39" s="18" t="s">
        <v>31</v>
      </c>
      <c r="R39" s="18" t="s">
        <v>32</v>
      </c>
      <c r="S39" s="18" t="s">
        <v>33</v>
      </c>
      <c r="T39" s="18"/>
    </row>
    <row r="40" s="5" customFormat="1" ht="120" customHeight="1" spans="1:20">
      <c r="A40" s="18">
        <v>17</v>
      </c>
      <c r="B40" s="18" t="s">
        <v>97</v>
      </c>
      <c r="C40" s="18" t="s">
        <v>55</v>
      </c>
      <c r="D40" s="18" t="s">
        <v>98</v>
      </c>
      <c r="E40" s="19" t="s">
        <v>99</v>
      </c>
      <c r="F40" s="18">
        <f t="shared" si="1"/>
        <v>97.645297</v>
      </c>
      <c r="G40" s="18">
        <f t="shared" si="2"/>
        <v>97.645297</v>
      </c>
      <c r="H40" s="20">
        <f>102.6-4.954703</f>
        <v>97.645297</v>
      </c>
      <c r="I40" s="20">
        <f>49.47169+48.173607</f>
        <v>97.645297</v>
      </c>
      <c r="J40" s="18">
        <v>0</v>
      </c>
      <c r="K40" s="18">
        <v>0</v>
      </c>
      <c r="L40" s="18"/>
      <c r="M40" s="18"/>
      <c r="N40" s="18"/>
      <c r="O40" s="18"/>
      <c r="P40" s="18" t="s">
        <v>31</v>
      </c>
      <c r="Q40" s="18" t="s">
        <v>31</v>
      </c>
      <c r="R40" s="18" t="s">
        <v>32</v>
      </c>
      <c r="S40" s="18" t="s">
        <v>33</v>
      </c>
      <c r="T40" s="18"/>
    </row>
    <row r="41" s="5" customFormat="1" ht="259" customHeight="1" spans="1:20">
      <c r="A41" s="18">
        <v>18</v>
      </c>
      <c r="B41" s="18" t="s">
        <v>100</v>
      </c>
      <c r="C41" s="18" t="s">
        <v>50</v>
      </c>
      <c r="D41" s="18" t="s">
        <v>101</v>
      </c>
      <c r="E41" s="19" t="s">
        <v>102</v>
      </c>
      <c r="F41" s="18">
        <f t="shared" si="1"/>
        <v>420.308364</v>
      </c>
      <c r="G41" s="18">
        <f t="shared" si="2"/>
        <v>396.2519</v>
      </c>
      <c r="H41" s="20">
        <f>400-3.7481</f>
        <v>396.2519</v>
      </c>
      <c r="I41" s="20">
        <f>28.86+29.64+8.36+8.14+51+169+44+57.2519</f>
        <v>396.2519</v>
      </c>
      <c r="J41" s="18">
        <v>0</v>
      </c>
      <c r="K41" s="18">
        <v>0</v>
      </c>
      <c r="L41" s="18"/>
      <c r="M41" s="18"/>
      <c r="N41" s="18">
        <f>1.938861+22.117603</f>
        <v>24.056464</v>
      </c>
      <c r="O41" s="18"/>
      <c r="P41" s="18" t="s">
        <v>31</v>
      </c>
      <c r="Q41" s="18" t="s">
        <v>31</v>
      </c>
      <c r="R41" s="18" t="s">
        <v>32</v>
      </c>
      <c r="S41" s="18" t="s">
        <v>33</v>
      </c>
      <c r="T41" s="18"/>
    </row>
    <row r="42" s="5" customFormat="1" ht="66" customHeight="1" spans="1:20">
      <c r="A42" s="18">
        <v>19</v>
      </c>
      <c r="B42" s="18" t="s">
        <v>103</v>
      </c>
      <c r="C42" s="18" t="s">
        <v>50</v>
      </c>
      <c r="D42" s="18" t="s">
        <v>104</v>
      </c>
      <c r="E42" s="19" t="s">
        <v>105</v>
      </c>
      <c r="F42" s="18">
        <f t="shared" si="1"/>
        <v>173.463945</v>
      </c>
      <c r="G42" s="18">
        <f t="shared" si="2"/>
        <v>170</v>
      </c>
      <c r="H42" s="18">
        <v>173.463945</v>
      </c>
      <c r="I42" s="18">
        <v>170</v>
      </c>
      <c r="J42" s="18">
        <v>0</v>
      </c>
      <c r="K42" s="18">
        <v>0</v>
      </c>
      <c r="L42" s="18"/>
      <c r="M42" s="18"/>
      <c r="N42" s="18"/>
      <c r="O42" s="18"/>
      <c r="P42" s="18" t="s">
        <v>31</v>
      </c>
      <c r="Q42" s="18" t="s">
        <v>31</v>
      </c>
      <c r="R42" s="18" t="s">
        <v>32</v>
      </c>
      <c r="S42" s="18" t="s">
        <v>33</v>
      </c>
      <c r="T42" s="18"/>
    </row>
    <row r="43" s="5" customFormat="1" ht="129" customHeight="1" spans="1:20">
      <c r="A43" s="18">
        <v>20</v>
      </c>
      <c r="B43" s="18" t="s">
        <v>106</v>
      </c>
      <c r="C43" s="18" t="s">
        <v>47</v>
      </c>
      <c r="D43" s="18" t="s">
        <v>107</v>
      </c>
      <c r="E43" s="19" t="s">
        <v>108</v>
      </c>
      <c r="F43" s="18">
        <f t="shared" si="1"/>
        <v>880.971804</v>
      </c>
      <c r="G43" s="18">
        <f t="shared" si="2"/>
        <v>800</v>
      </c>
      <c r="H43" s="20">
        <f>800+65.074068</f>
        <v>865.074068</v>
      </c>
      <c r="I43" s="18">
        <v>800</v>
      </c>
      <c r="J43" s="20">
        <v>15.897736</v>
      </c>
      <c r="K43" s="18">
        <v>0</v>
      </c>
      <c r="L43" s="18"/>
      <c r="M43" s="18"/>
      <c r="N43" s="18"/>
      <c r="O43" s="18"/>
      <c r="P43" s="18" t="s">
        <v>31</v>
      </c>
      <c r="Q43" s="18" t="s">
        <v>31</v>
      </c>
      <c r="R43" s="18" t="s">
        <v>32</v>
      </c>
      <c r="S43" s="18" t="s">
        <v>33</v>
      </c>
      <c r="T43" s="18"/>
    </row>
    <row r="44" s="5" customFormat="1" ht="99" customHeight="1" spans="1:20">
      <c r="A44" s="18">
        <v>21</v>
      </c>
      <c r="B44" s="18" t="s">
        <v>109</v>
      </c>
      <c r="C44" s="18" t="s">
        <v>47</v>
      </c>
      <c r="D44" s="18" t="s">
        <v>110</v>
      </c>
      <c r="E44" s="19" t="s">
        <v>111</v>
      </c>
      <c r="F44" s="18">
        <f t="shared" si="1"/>
        <v>406.027278</v>
      </c>
      <c r="G44" s="18">
        <f t="shared" si="2"/>
        <v>399.91</v>
      </c>
      <c r="H44" s="18">
        <v>0</v>
      </c>
      <c r="I44" s="18">
        <v>0</v>
      </c>
      <c r="J44" s="20">
        <f>580-160-13.972722</f>
        <v>406.027278</v>
      </c>
      <c r="K44" s="20">
        <f>122.05+200+77.86</f>
        <v>399.91</v>
      </c>
      <c r="L44" s="18"/>
      <c r="M44" s="18"/>
      <c r="N44" s="18"/>
      <c r="O44" s="18"/>
      <c r="P44" s="18" t="s">
        <v>31</v>
      </c>
      <c r="Q44" s="18" t="s">
        <v>31</v>
      </c>
      <c r="R44" s="18" t="s">
        <v>32</v>
      </c>
      <c r="S44" s="18" t="s">
        <v>33</v>
      </c>
      <c r="T44" s="18"/>
    </row>
    <row r="45" s="5" customFormat="1" ht="79" customHeight="1" spans="1:20">
      <c r="A45" s="18">
        <v>22</v>
      </c>
      <c r="B45" s="18" t="s">
        <v>112</v>
      </c>
      <c r="C45" s="18" t="s">
        <v>38</v>
      </c>
      <c r="D45" s="18" t="s">
        <v>39</v>
      </c>
      <c r="E45" s="19" t="s">
        <v>113</v>
      </c>
      <c r="F45" s="18">
        <f t="shared" si="1"/>
        <v>57.589056</v>
      </c>
      <c r="G45" s="18">
        <f t="shared" si="2"/>
        <v>57.589056</v>
      </c>
      <c r="H45" s="18">
        <v>57.589056</v>
      </c>
      <c r="I45" s="18">
        <v>57.589056</v>
      </c>
      <c r="J45" s="18">
        <v>0</v>
      </c>
      <c r="K45" s="18">
        <v>0</v>
      </c>
      <c r="L45" s="18"/>
      <c r="M45" s="18"/>
      <c r="N45" s="18"/>
      <c r="O45" s="18"/>
      <c r="P45" s="18" t="s">
        <v>31</v>
      </c>
      <c r="Q45" s="18" t="s">
        <v>31</v>
      </c>
      <c r="R45" s="18" t="s">
        <v>32</v>
      </c>
      <c r="S45" s="18" t="s">
        <v>33</v>
      </c>
      <c r="T45" s="18"/>
    </row>
    <row r="46" s="5" customFormat="1" ht="82" customHeight="1" spans="1:20">
      <c r="A46" s="18">
        <v>23</v>
      </c>
      <c r="B46" s="18" t="s">
        <v>114</v>
      </c>
      <c r="C46" s="18" t="s">
        <v>38</v>
      </c>
      <c r="D46" s="18" t="s">
        <v>39</v>
      </c>
      <c r="E46" s="19" t="s">
        <v>115</v>
      </c>
      <c r="F46" s="18">
        <f t="shared" si="1"/>
        <v>28.25</v>
      </c>
      <c r="G46" s="18">
        <f t="shared" si="2"/>
        <v>28.25</v>
      </c>
      <c r="H46" s="18">
        <v>28.25</v>
      </c>
      <c r="I46" s="18">
        <v>28.25</v>
      </c>
      <c r="J46" s="18">
        <v>0</v>
      </c>
      <c r="K46" s="18">
        <v>0</v>
      </c>
      <c r="L46" s="18"/>
      <c r="M46" s="18"/>
      <c r="N46" s="18"/>
      <c r="O46" s="18"/>
      <c r="P46" s="18" t="s">
        <v>31</v>
      </c>
      <c r="Q46" s="18" t="s">
        <v>31</v>
      </c>
      <c r="R46" s="18" t="s">
        <v>32</v>
      </c>
      <c r="S46" s="18" t="s">
        <v>33</v>
      </c>
      <c r="T46" s="18"/>
    </row>
    <row r="47" s="5" customFormat="1" ht="97" customHeight="1" spans="1:20">
      <c r="A47" s="18">
        <v>24</v>
      </c>
      <c r="B47" s="18" t="s">
        <v>116</v>
      </c>
      <c r="C47" s="18" t="s">
        <v>38</v>
      </c>
      <c r="D47" s="18" t="s">
        <v>39</v>
      </c>
      <c r="E47" s="19" t="s">
        <v>117</v>
      </c>
      <c r="F47" s="18">
        <f t="shared" si="1"/>
        <v>55.5305</v>
      </c>
      <c r="G47" s="18">
        <f t="shared" si="2"/>
        <v>55.5305</v>
      </c>
      <c r="H47" s="18">
        <v>0</v>
      </c>
      <c r="I47" s="18">
        <v>0</v>
      </c>
      <c r="J47" s="18">
        <v>55.5305</v>
      </c>
      <c r="K47" s="18">
        <v>55.5305</v>
      </c>
      <c r="L47" s="18"/>
      <c r="M47" s="18"/>
      <c r="N47" s="18"/>
      <c r="O47" s="18"/>
      <c r="P47" s="18" t="s">
        <v>31</v>
      </c>
      <c r="Q47" s="18" t="s">
        <v>31</v>
      </c>
      <c r="R47" s="18" t="s">
        <v>32</v>
      </c>
      <c r="S47" s="18" t="s">
        <v>33</v>
      </c>
      <c r="T47" s="18"/>
    </row>
    <row r="48" s="5" customFormat="1" ht="76" customHeight="1" spans="1:20">
      <c r="A48" s="18">
        <v>25</v>
      </c>
      <c r="B48" s="18" t="s">
        <v>118</v>
      </c>
      <c r="C48" s="18" t="s">
        <v>35</v>
      </c>
      <c r="D48" s="18" t="s">
        <v>36</v>
      </c>
      <c r="E48" s="19" t="s">
        <v>119</v>
      </c>
      <c r="F48" s="18">
        <f t="shared" ref="F48:F72" si="3">H48+J48+L48+N48</f>
        <v>239.4</v>
      </c>
      <c r="G48" s="18">
        <f t="shared" ref="G48:G72" si="4">I48+K48+M48+O48</f>
        <v>239.4</v>
      </c>
      <c r="H48" s="18">
        <v>239.4</v>
      </c>
      <c r="I48" s="18">
        <v>239.4</v>
      </c>
      <c r="J48" s="18">
        <v>0</v>
      </c>
      <c r="K48" s="18">
        <v>0</v>
      </c>
      <c r="L48" s="18"/>
      <c r="M48" s="18"/>
      <c r="N48" s="18"/>
      <c r="O48" s="18"/>
      <c r="P48" s="18" t="s">
        <v>31</v>
      </c>
      <c r="Q48" s="18" t="s">
        <v>31</v>
      </c>
      <c r="R48" s="18" t="s">
        <v>32</v>
      </c>
      <c r="S48" s="18" t="s">
        <v>33</v>
      </c>
      <c r="T48" s="18"/>
    </row>
    <row r="49" s="5" customFormat="1" ht="82" customHeight="1" spans="1:20">
      <c r="A49" s="18">
        <v>26</v>
      </c>
      <c r="B49" s="18" t="s">
        <v>120</v>
      </c>
      <c r="C49" s="18" t="s">
        <v>35</v>
      </c>
      <c r="D49" s="18" t="s">
        <v>36</v>
      </c>
      <c r="E49" s="19" t="s">
        <v>121</v>
      </c>
      <c r="F49" s="18">
        <f t="shared" si="3"/>
        <v>50</v>
      </c>
      <c r="G49" s="18">
        <f t="shared" si="4"/>
        <v>50</v>
      </c>
      <c r="H49" s="18">
        <v>50</v>
      </c>
      <c r="I49" s="18">
        <v>50</v>
      </c>
      <c r="J49" s="18">
        <v>0</v>
      </c>
      <c r="K49" s="18">
        <v>0</v>
      </c>
      <c r="L49" s="18"/>
      <c r="M49" s="18"/>
      <c r="N49" s="18"/>
      <c r="O49" s="18"/>
      <c r="P49" s="18" t="s">
        <v>31</v>
      </c>
      <c r="Q49" s="18" t="s">
        <v>31</v>
      </c>
      <c r="R49" s="18" t="s">
        <v>32</v>
      </c>
      <c r="S49" s="18" t="s">
        <v>33</v>
      </c>
      <c r="T49" s="18"/>
    </row>
    <row r="50" s="5" customFormat="1" ht="76" customHeight="1" spans="1:20">
      <c r="A50" s="18">
        <v>27</v>
      </c>
      <c r="B50" s="18" t="s">
        <v>122</v>
      </c>
      <c r="C50" s="18" t="s">
        <v>35</v>
      </c>
      <c r="D50" s="18" t="s">
        <v>123</v>
      </c>
      <c r="E50" s="19" t="s">
        <v>124</v>
      </c>
      <c r="F50" s="18">
        <f t="shared" si="3"/>
        <v>90</v>
      </c>
      <c r="G50" s="18">
        <f t="shared" si="4"/>
        <v>90</v>
      </c>
      <c r="H50" s="18">
        <v>0</v>
      </c>
      <c r="I50" s="18">
        <v>0</v>
      </c>
      <c r="J50" s="18">
        <v>90</v>
      </c>
      <c r="K50" s="18">
        <v>90</v>
      </c>
      <c r="L50" s="18"/>
      <c r="M50" s="18"/>
      <c r="N50" s="18"/>
      <c r="O50" s="18"/>
      <c r="P50" s="18" t="s">
        <v>31</v>
      </c>
      <c r="Q50" s="18" t="s">
        <v>31</v>
      </c>
      <c r="R50" s="18" t="s">
        <v>32</v>
      </c>
      <c r="S50" s="18" t="s">
        <v>33</v>
      </c>
      <c r="T50" s="18"/>
    </row>
    <row r="51" s="5" customFormat="1" ht="153" customHeight="1" spans="1:20">
      <c r="A51" s="18">
        <v>28</v>
      </c>
      <c r="B51" s="18" t="s">
        <v>125</v>
      </c>
      <c r="C51" s="18" t="s">
        <v>35</v>
      </c>
      <c r="D51" s="18" t="s">
        <v>126</v>
      </c>
      <c r="E51" s="19" t="s">
        <v>127</v>
      </c>
      <c r="F51" s="18">
        <f t="shared" si="3"/>
        <v>140.216348</v>
      </c>
      <c r="G51" s="18">
        <f t="shared" si="4"/>
        <v>140.216348</v>
      </c>
      <c r="H51" s="18">
        <v>0</v>
      </c>
      <c r="I51" s="18">
        <v>0</v>
      </c>
      <c r="J51" s="18">
        <v>140.216348</v>
      </c>
      <c r="K51" s="18">
        <v>140.216348</v>
      </c>
      <c r="L51" s="18"/>
      <c r="M51" s="18"/>
      <c r="N51" s="18"/>
      <c r="O51" s="18"/>
      <c r="P51" s="18" t="s">
        <v>31</v>
      </c>
      <c r="Q51" s="18" t="s">
        <v>31</v>
      </c>
      <c r="R51" s="18" t="s">
        <v>32</v>
      </c>
      <c r="S51" s="18" t="s">
        <v>33</v>
      </c>
      <c r="T51" s="18"/>
    </row>
    <row r="52" s="5" customFormat="1" ht="84" customHeight="1" spans="1:20">
      <c r="A52" s="18">
        <v>29</v>
      </c>
      <c r="B52" s="18" t="s">
        <v>128</v>
      </c>
      <c r="C52" s="18" t="s">
        <v>60</v>
      </c>
      <c r="D52" s="18" t="s">
        <v>129</v>
      </c>
      <c r="E52" s="19" t="s">
        <v>130</v>
      </c>
      <c r="F52" s="18">
        <f t="shared" si="3"/>
        <v>494.1287</v>
      </c>
      <c r="G52" s="18">
        <f t="shared" si="4"/>
        <v>340.113837</v>
      </c>
      <c r="H52" s="18">
        <v>0</v>
      </c>
      <c r="I52" s="18">
        <v>0</v>
      </c>
      <c r="J52" s="20">
        <f>490+0.6224+3.5063</f>
        <v>494.1287</v>
      </c>
      <c r="K52" s="20">
        <v>340.113837</v>
      </c>
      <c r="L52" s="18"/>
      <c r="M52" s="18"/>
      <c r="N52" s="18"/>
      <c r="O52" s="18"/>
      <c r="P52" s="18" t="s">
        <v>31</v>
      </c>
      <c r="Q52" s="18" t="s">
        <v>66</v>
      </c>
      <c r="R52" s="18" t="s">
        <v>67</v>
      </c>
      <c r="S52" s="18" t="s">
        <v>68</v>
      </c>
      <c r="T52" s="27" t="s">
        <v>69</v>
      </c>
    </row>
    <row r="53" s="5" customFormat="1" ht="288" customHeight="1" spans="1:20">
      <c r="A53" s="18">
        <v>30</v>
      </c>
      <c r="B53" s="18" t="s">
        <v>131</v>
      </c>
      <c r="C53" s="18" t="s">
        <v>60</v>
      </c>
      <c r="D53" s="18" t="s">
        <v>132</v>
      </c>
      <c r="E53" s="19" t="s">
        <v>133</v>
      </c>
      <c r="F53" s="18">
        <f t="shared" si="3"/>
        <v>1030</v>
      </c>
      <c r="G53" s="18">
        <f t="shared" si="4"/>
        <v>1030</v>
      </c>
      <c r="H53" s="18">
        <v>0</v>
      </c>
      <c r="I53" s="18">
        <v>0</v>
      </c>
      <c r="J53" s="18">
        <v>1030</v>
      </c>
      <c r="K53" s="18">
        <v>1030</v>
      </c>
      <c r="L53" s="18"/>
      <c r="M53" s="18"/>
      <c r="N53" s="18"/>
      <c r="O53" s="18"/>
      <c r="P53" s="18" t="s">
        <v>31</v>
      </c>
      <c r="Q53" s="18" t="s">
        <v>31</v>
      </c>
      <c r="R53" s="18" t="s">
        <v>32</v>
      </c>
      <c r="S53" s="18" t="s">
        <v>33</v>
      </c>
      <c r="T53" s="18"/>
    </row>
    <row r="54" s="5" customFormat="1" ht="82" customHeight="1" spans="1:20">
      <c r="A54" s="18">
        <v>31</v>
      </c>
      <c r="B54" s="18" t="s">
        <v>134</v>
      </c>
      <c r="C54" s="18" t="s">
        <v>60</v>
      </c>
      <c r="D54" s="18" t="s">
        <v>132</v>
      </c>
      <c r="E54" s="19" t="s">
        <v>135</v>
      </c>
      <c r="F54" s="18">
        <f t="shared" si="3"/>
        <v>150</v>
      </c>
      <c r="G54" s="18">
        <f t="shared" si="4"/>
        <v>150</v>
      </c>
      <c r="H54" s="18">
        <v>0</v>
      </c>
      <c r="I54" s="18">
        <v>0</v>
      </c>
      <c r="J54" s="18">
        <v>150</v>
      </c>
      <c r="K54" s="18">
        <v>150</v>
      </c>
      <c r="L54" s="18"/>
      <c r="M54" s="18"/>
      <c r="N54" s="18"/>
      <c r="O54" s="18"/>
      <c r="P54" s="18" t="s">
        <v>31</v>
      </c>
      <c r="Q54" s="18" t="s">
        <v>31</v>
      </c>
      <c r="R54" s="18" t="s">
        <v>32</v>
      </c>
      <c r="S54" s="18" t="s">
        <v>33</v>
      </c>
      <c r="T54" s="18"/>
    </row>
    <row r="55" s="2" customFormat="1" ht="126" customHeight="1" spans="1:20">
      <c r="A55" s="18">
        <v>32</v>
      </c>
      <c r="B55" s="18" t="s">
        <v>136</v>
      </c>
      <c r="C55" s="18" t="s">
        <v>60</v>
      </c>
      <c r="D55" s="18" t="s">
        <v>137</v>
      </c>
      <c r="E55" s="24" t="s">
        <v>138</v>
      </c>
      <c r="F55" s="18">
        <f t="shared" si="3"/>
        <v>239.5676</v>
      </c>
      <c r="G55" s="18">
        <f t="shared" si="4"/>
        <v>239.5676</v>
      </c>
      <c r="H55" s="18">
        <v>0</v>
      </c>
      <c r="I55" s="18">
        <v>0</v>
      </c>
      <c r="J55" s="20">
        <f>240.19-0.6224</f>
        <v>239.5676</v>
      </c>
      <c r="K55" s="20">
        <f>220+8.8066+10.761</f>
        <v>239.5676</v>
      </c>
      <c r="L55" s="18"/>
      <c r="M55" s="18"/>
      <c r="N55" s="18"/>
      <c r="O55" s="18"/>
      <c r="P55" s="18" t="s">
        <v>31</v>
      </c>
      <c r="Q55" s="18" t="s">
        <v>31</v>
      </c>
      <c r="R55" s="18" t="s">
        <v>32</v>
      </c>
      <c r="S55" s="18" t="s">
        <v>33</v>
      </c>
      <c r="T55" s="18"/>
    </row>
    <row r="56" s="4" customFormat="1" ht="30" customHeight="1" spans="1:20">
      <c r="A56" s="14" t="s">
        <v>139</v>
      </c>
      <c r="B56" s="14" t="s">
        <v>140</v>
      </c>
      <c r="C56" s="14"/>
      <c r="D56" s="14"/>
      <c r="E56" s="25"/>
      <c r="F56" s="18">
        <f t="shared" si="3"/>
        <v>0</v>
      </c>
      <c r="G56" s="18">
        <f t="shared" si="4"/>
        <v>0</v>
      </c>
      <c r="H56" s="14"/>
      <c r="I56" s="14"/>
      <c r="J56" s="14"/>
      <c r="K56" s="14"/>
      <c r="L56" s="14"/>
      <c r="M56" s="14"/>
      <c r="N56" s="14"/>
      <c r="O56" s="14"/>
      <c r="P56" s="14"/>
      <c r="Q56" s="14"/>
      <c r="R56" s="14"/>
      <c r="S56" s="14"/>
      <c r="T56" s="14"/>
    </row>
    <row r="57" s="2" customFormat="1" ht="57" customHeight="1" spans="1:20">
      <c r="A57" s="18">
        <v>1</v>
      </c>
      <c r="B57" s="18" t="s">
        <v>141</v>
      </c>
      <c r="C57" s="18" t="s">
        <v>43</v>
      </c>
      <c r="D57" s="18" t="s">
        <v>44</v>
      </c>
      <c r="E57" s="19" t="s">
        <v>142</v>
      </c>
      <c r="F57" s="18">
        <f t="shared" si="3"/>
        <v>720.4211</v>
      </c>
      <c r="G57" s="18">
        <f t="shared" si="4"/>
        <v>654.066</v>
      </c>
      <c r="H57" s="18">
        <v>292.350048</v>
      </c>
      <c r="I57" s="20">
        <f>202.42+0.796001+16.71+49.768947</f>
        <v>269.694948</v>
      </c>
      <c r="J57" s="20">
        <f>297.58+2.783652+10+47.736347+26.271053+43.7</f>
        <v>428.071052</v>
      </c>
      <c r="K57" s="20">
        <f>121.726+234.99+1.383999+26.271053</f>
        <v>384.371052</v>
      </c>
      <c r="L57" s="18"/>
      <c r="M57" s="18"/>
      <c r="N57" s="18"/>
      <c r="O57" s="18"/>
      <c r="P57" s="18" t="s">
        <v>31</v>
      </c>
      <c r="Q57" s="18" t="s">
        <v>31</v>
      </c>
      <c r="R57" s="18" t="s">
        <v>32</v>
      </c>
      <c r="S57" s="18" t="s">
        <v>33</v>
      </c>
      <c r="T57" s="18"/>
    </row>
    <row r="58" s="2" customFormat="1" ht="258" customHeight="1" spans="1:20">
      <c r="A58" s="18">
        <v>2</v>
      </c>
      <c r="B58" s="18" t="s">
        <v>143</v>
      </c>
      <c r="C58" s="18" t="s">
        <v>43</v>
      </c>
      <c r="D58" s="18" t="s">
        <v>44</v>
      </c>
      <c r="E58" s="19" t="s">
        <v>144</v>
      </c>
      <c r="F58" s="18">
        <f t="shared" si="3"/>
        <v>69.429233</v>
      </c>
      <c r="G58" s="18">
        <f t="shared" si="4"/>
        <v>69.429233</v>
      </c>
      <c r="H58" s="18">
        <v>50</v>
      </c>
      <c r="I58" s="18">
        <v>50</v>
      </c>
      <c r="J58" s="18">
        <v>19.429233</v>
      </c>
      <c r="K58" s="18">
        <v>19.429233</v>
      </c>
      <c r="L58" s="18"/>
      <c r="M58" s="18"/>
      <c r="N58" s="18"/>
      <c r="O58" s="18"/>
      <c r="P58" s="18" t="s">
        <v>31</v>
      </c>
      <c r="Q58" s="18" t="s">
        <v>31</v>
      </c>
      <c r="R58" s="18" t="s">
        <v>32</v>
      </c>
      <c r="S58" s="18" t="s">
        <v>33</v>
      </c>
      <c r="T58" s="18"/>
    </row>
    <row r="59" s="2" customFormat="1" ht="78" customHeight="1" spans="1:20">
      <c r="A59" s="18">
        <v>3</v>
      </c>
      <c r="B59" s="18" t="s">
        <v>145</v>
      </c>
      <c r="C59" s="18" t="s">
        <v>43</v>
      </c>
      <c r="D59" s="18" t="s">
        <v>44</v>
      </c>
      <c r="E59" s="19" t="s">
        <v>146</v>
      </c>
      <c r="F59" s="18">
        <f t="shared" si="3"/>
        <v>16.5</v>
      </c>
      <c r="G59" s="18">
        <f t="shared" si="4"/>
        <v>16.5</v>
      </c>
      <c r="H59" s="18">
        <v>10</v>
      </c>
      <c r="I59" s="18">
        <v>10</v>
      </c>
      <c r="J59" s="20">
        <f>6.5+43.7-43.7</f>
        <v>6.5</v>
      </c>
      <c r="K59" s="18">
        <v>6.5</v>
      </c>
      <c r="L59" s="18"/>
      <c r="M59" s="18"/>
      <c r="N59" s="18"/>
      <c r="O59" s="18"/>
      <c r="P59" s="18" t="s">
        <v>31</v>
      </c>
      <c r="Q59" s="18" t="s">
        <v>31</v>
      </c>
      <c r="R59" s="18" t="s">
        <v>32</v>
      </c>
      <c r="S59" s="18" t="s">
        <v>33</v>
      </c>
      <c r="T59" s="18"/>
    </row>
    <row r="60" s="2" customFormat="1" ht="30" customHeight="1" spans="1:20">
      <c r="A60" s="18">
        <v>4</v>
      </c>
      <c r="B60" s="18" t="s">
        <v>147</v>
      </c>
      <c r="C60" s="18" t="s">
        <v>43</v>
      </c>
      <c r="D60" s="18" t="s">
        <v>56</v>
      </c>
      <c r="E60" s="18" t="s">
        <v>148</v>
      </c>
      <c r="F60" s="18">
        <f t="shared" si="3"/>
        <v>1.9376</v>
      </c>
      <c r="G60" s="18">
        <f t="shared" si="4"/>
        <v>1.9376</v>
      </c>
      <c r="H60" s="20">
        <v>1.9376</v>
      </c>
      <c r="I60" s="20">
        <v>1.9376</v>
      </c>
      <c r="J60" s="18">
        <v>0</v>
      </c>
      <c r="K60" s="18">
        <v>0</v>
      </c>
      <c r="L60" s="18"/>
      <c r="M60" s="18"/>
      <c r="N60" s="18"/>
      <c r="O60" s="18"/>
      <c r="P60" s="18" t="s">
        <v>31</v>
      </c>
      <c r="Q60" s="18" t="s">
        <v>31</v>
      </c>
      <c r="R60" s="18" t="s">
        <v>32</v>
      </c>
      <c r="S60" s="18" t="s">
        <v>33</v>
      </c>
      <c r="T60" s="18"/>
    </row>
    <row r="61" s="2" customFormat="1" ht="30" customHeight="1" spans="1:20">
      <c r="A61" s="18"/>
      <c r="B61" s="18"/>
      <c r="C61" s="18"/>
      <c r="D61" s="18" t="s">
        <v>48</v>
      </c>
      <c r="E61" s="18"/>
      <c r="F61" s="18">
        <f t="shared" si="3"/>
        <v>65.3248</v>
      </c>
      <c r="G61" s="18">
        <f t="shared" si="4"/>
        <v>65.3248</v>
      </c>
      <c r="H61" s="20">
        <v>65.3248</v>
      </c>
      <c r="I61" s="20">
        <v>65.3248</v>
      </c>
      <c r="J61" s="18"/>
      <c r="K61" s="18"/>
      <c r="L61" s="18"/>
      <c r="M61" s="18"/>
      <c r="N61" s="18"/>
      <c r="O61" s="18"/>
      <c r="P61" s="18" t="s">
        <v>31</v>
      </c>
      <c r="Q61" s="18" t="s">
        <v>31</v>
      </c>
      <c r="R61" s="18" t="s">
        <v>32</v>
      </c>
      <c r="S61" s="18" t="s">
        <v>33</v>
      </c>
      <c r="T61" s="18"/>
    </row>
    <row r="62" s="2" customFormat="1" ht="30" customHeight="1" spans="1:20">
      <c r="A62" s="18"/>
      <c r="B62" s="18"/>
      <c r="C62" s="18"/>
      <c r="D62" s="18" t="s">
        <v>51</v>
      </c>
      <c r="E62" s="18"/>
      <c r="F62" s="18">
        <f t="shared" si="3"/>
        <v>23.8048</v>
      </c>
      <c r="G62" s="18">
        <f t="shared" si="4"/>
        <v>23.8048</v>
      </c>
      <c r="H62" s="20">
        <v>23.8048</v>
      </c>
      <c r="I62" s="20">
        <v>23.8048</v>
      </c>
      <c r="J62" s="18"/>
      <c r="K62" s="18"/>
      <c r="L62" s="18"/>
      <c r="M62" s="18"/>
      <c r="N62" s="18"/>
      <c r="O62" s="18"/>
      <c r="P62" s="18" t="s">
        <v>31</v>
      </c>
      <c r="Q62" s="18" t="s">
        <v>31</v>
      </c>
      <c r="R62" s="18" t="s">
        <v>32</v>
      </c>
      <c r="S62" s="18" t="s">
        <v>33</v>
      </c>
      <c r="T62" s="18"/>
    </row>
    <row r="63" s="2" customFormat="1" ht="30" customHeight="1" spans="1:20">
      <c r="A63" s="18"/>
      <c r="B63" s="18"/>
      <c r="C63" s="18"/>
      <c r="D63" s="18" t="s">
        <v>36</v>
      </c>
      <c r="E63" s="18"/>
      <c r="F63" s="18">
        <f t="shared" si="3"/>
        <v>25.1888</v>
      </c>
      <c r="G63" s="18">
        <f t="shared" si="4"/>
        <v>25.1888</v>
      </c>
      <c r="H63" s="20">
        <v>25.1888</v>
      </c>
      <c r="I63" s="20">
        <v>25.1888</v>
      </c>
      <c r="J63" s="18"/>
      <c r="K63" s="18"/>
      <c r="L63" s="18"/>
      <c r="M63" s="18"/>
      <c r="N63" s="18"/>
      <c r="O63" s="18"/>
      <c r="P63" s="18" t="s">
        <v>31</v>
      </c>
      <c r="Q63" s="18" t="s">
        <v>31</v>
      </c>
      <c r="R63" s="18" t="s">
        <v>32</v>
      </c>
      <c r="S63" s="18" t="s">
        <v>33</v>
      </c>
      <c r="T63" s="18"/>
    </row>
    <row r="64" s="2" customFormat="1" ht="30" customHeight="1" spans="1:20">
      <c r="A64" s="18"/>
      <c r="B64" s="18"/>
      <c r="C64" s="18"/>
      <c r="D64" s="18" t="s">
        <v>39</v>
      </c>
      <c r="E64" s="18"/>
      <c r="F64" s="18">
        <f t="shared" si="3"/>
        <v>73.1296</v>
      </c>
      <c r="G64" s="18">
        <f t="shared" si="4"/>
        <v>73.1296</v>
      </c>
      <c r="H64" s="20">
        <v>73.1296</v>
      </c>
      <c r="I64" s="20">
        <v>73.1296</v>
      </c>
      <c r="J64" s="18"/>
      <c r="K64" s="18"/>
      <c r="L64" s="18"/>
      <c r="M64" s="18"/>
      <c r="N64" s="18"/>
      <c r="O64" s="18"/>
      <c r="P64" s="18" t="s">
        <v>31</v>
      </c>
      <c r="Q64" s="18" t="s">
        <v>31</v>
      </c>
      <c r="R64" s="18" t="s">
        <v>32</v>
      </c>
      <c r="S64" s="18" t="s">
        <v>33</v>
      </c>
      <c r="T64" s="18"/>
    </row>
    <row r="65" s="2" customFormat="1" ht="30" customHeight="1" spans="1:20">
      <c r="A65" s="18"/>
      <c r="B65" s="18"/>
      <c r="C65" s="18"/>
      <c r="D65" s="18" t="s">
        <v>59</v>
      </c>
      <c r="E65" s="18"/>
      <c r="F65" s="18">
        <f t="shared" si="3"/>
        <v>42.904</v>
      </c>
      <c r="G65" s="18">
        <f t="shared" si="4"/>
        <v>42.904</v>
      </c>
      <c r="H65" s="20">
        <v>42.904</v>
      </c>
      <c r="I65" s="20">
        <v>42.904</v>
      </c>
      <c r="J65" s="18"/>
      <c r="K65" s="18"/>
      <c r="L65" s="18"/>
      <c r="M65" s="18"/>
      <c r="N65" s="18"/>
      <c r="O65" s="18"/>
      <c r="P65" s="18" t="s">
        <v>31</v>
      </c>
      <c r="Q65" s="18" t="s">
        <v>31</v>
      </c>
      <c r="R65" s="18" t="s">
        <v>32</v>
      </c>
      <c r="S65" s="18" t="s">
        <v>33</v>
      </c>
      <c r="T65" s="18"/>
    </row>
    <row r="66" s="2" customFormat="1" ht="30" customHeight="1" spans="1:20">
      <c r="A66" s="18"/>
      <c r="B66" s="18"/>
      <c r="C66" s="18"/>
      <c r="D66" s="18" t="s">
        <v>61</v>
      </c>
      <c r="E66" s="18"/>
      <c r="F66" s="18">
        <f t="shared" si="3"/>
        <v>2.9064</v>
      </c>
      <c r="G66" s="18">
        <f t="shared" si="4"/>
        <v>2.9064</v>
      </c>
      <c r="H66" s="20">
        <v>2.9064</v>
      </c>
      <c r="I66" s="20">
        <v>2.9064</v>
      </c>
      <c r="J66" s="18"/>
      <c r="K66" s="18"/>
      <c r="L66" s="18"/>
      <c r="M66" s="18"/>
      <c r="N66" s="18"/>
      <c r="O66" s="18"/>
      <c r="P66" s="18" t="s">
        <v>31</v>
      </c>
      <c r="Q66" s="18" t="s">
        <v>31</v>
      </c>
      <c r="R66" s="18" t="s">
        <v>32</v>
      </c>
      <c r="S66" s="18" t="s">
        <v>33</v>
      </c>
      <c r="T66" s="18"/>
    </row>
    <row r="67" s="2" customFormat="1" ht="30" customHeight="1" spans="1:20">
      <c r="A67" s="18"/>
      <c r="B67" s="18"/>
      <c r="C67" s="18"/>
      <c r="D67" s="18" t="s">
        <v>92</v>
      </c>
      <c r="E67" s="18"/>
      <c r="F67" s="18">
        <f t="shared" si="3"/>
        <v>20.068</v>
      </c>
      <c r="G67" s="18">
        <f t="shared" si="4"/>
        <v>20.068</v>
      </c>
      <c r="H67" s="20">
        <v>20.068</v>
      </c>
      <c r="I67" s="20">
        <v>20.068</v>
      </c>
      <c r="J67" s="18"/>
      <c r="K67" s="18"/>
      <c r="L67" s="18"/>
      <c r="M67" s="18"/>
      <c r="N67" s="18"/>
      <c r="O67" s="18"/>
      <c r="P67" s="18" t="s">
        <v>31</v>
      </c>
      <c r="Q67" s="18" t="s">
        <v>31</v>
      </c>
      <c r="R67" s="18" t="s">
        <v>32</v>
      </c>
      <c r="S67" s="18" t="s">
        <v>33</v>
      </c>
      <c r="T67" s="18"/>
    </row>
    <row r="68" s="2" customFormat="1" ht="30" customHeight="1" spans="1:20">
      <c r="A68" s="18"/>
      <c r="B68" s="18"/>
      <c r="C68" s="18"/>
      <c r="D68" s="18" t="s">
        <v>41</v>
      </c>
      <c r="E68" s="18"/>
      <c r="F68" s="18">
        <f t="shared" si="3"/>
        <v>74.736</v>
      </c>
      <c r="G68" s="18">
        <f t="shared" si="4"/>
        <v>74.736</v>
      </c>
      <c r="H68" s="20">
        <v>74.736</v>
      </c>
      <c r="I68" s="20">
        <v>74.736</v>
      </c>
      <c r="J68" s="18"/>
      <c r="K68" s="18"/>
      <c r="L68" s="18"/>
      <c r="M68" s="18"/>
      <c r="N68" s="18"/>
      <c r="O68" s="18"/>
      <c r="P68" s="18" t="s">
        <v>31</v>
      </c>
      <c r="Q68" s="18" t="s">
        <v>31</v>
      </c>
      <c r="R68" s="18" t="s">
        <v>32</v>
      </c>
      <c r="S68" s="18" t="s">
        <v>33</v>
      </c>
      <c r="T68" s="18"/>
    </row>
    <row r="69" s="2" customFormat="1" ht="30" customHeight="1" spans="1:20">
      <c r="A69" s="18">
        <v>5</v>
      </c>
      <c r="B69" s="18" t="s">
        <v>149</v>
      </c>
      <c r="C69" s="18" t="s">
        <v>43</v>
      </c>
      <c r="D69" s="18" t="s">
        <v>56</v>
      </c>
      <c r="E69" s="18" t="s">
        <v>150</v>
      </c>
      <c r="F69" s="18">
        <f t="shared" si="3"/>
        <v>1.1303</v>
      </c>
      <c r="G69" s="18">
        <f t="shared" si="4"/>
        <v>0.8514</v>
      </c>
      <c r="H69" s="20"/>
      <c r="I69" s="18"/>
      <c r="J69" s="20">
        <f>1.3945-0.2552-0.009</f>
        <v>1.1303</v>
      </c>
      <c r="K69" s="20">
        <f>0.01475+0.27885+0.2789+0.2789</f>
        <v>0.8514</v>
      </c>
      <c r="L69" s="18"/>
      <c r="M69" s="18"/>
      <c r="N69" s="18"/>
      <c r="O69" s="18"/>
      <c r="P69" s="18" t="s">
        <v>31</v>
      </c>
      <c r="Q69" s="18" t="s">
        <v>31</v>
      </c>
      <c r="R69" s="18" t="s">
        <v>32</v>
      </c>
      <c r="S69" s="18" t="s">
        <v>33</v>
      </c>
      <c r="T69" s="18"/>
    </row>
    <row r="70" s="2" customFormat="1" ht="30" customHeight="1" spans="1:20">
      <c r="A70" s="18"/>
      <c r="B70" s="18"/>
      <c r="C70" s="18"/>
      <c r="D70" s="18" t="s">
        <v>48</v>
      </c>
      <c r="E70" s="18"/>
      <c r="F70" s="18">
        <f t="shared" si="3"/>
        <v>37.72875</v>
      </c>
      <c r="G70" s="18">
        <f t="shared" si="4"/>
        <v>28.3856</v>
      </c>
      <c r="H70" s="18"/>
      <c r="I70" s="18"/>
      <c r="J70" s="20">
        <f>48.1372-9.9901-0.41835</f>
        <v>37.72875</v>
      </c>
      <c r="K70" s="20">
        <f>9.00205+9.62205+9.7615</f>
        <v>28.3856</v>
      </c>
      <c r="L70" s="18"/>
      <c r="M70" s="18"/>
      <c r="N70" s="18"/>
      <c r="O70" s="18"/>
      <c r="P70" s="18" t="s">
        <v>31</v>
      </c>
      <c r="Q70" s="18" t="s">
        <v>31</v>
      </c>
      <c r="R70" s="18" t="s">
        <v>32</v>
      </c>
      <c r="S70" s="18" t="s">
        <v>33</v>
      </c>
      <c r="T70" s="18"/>
    </row>
    <row r="71" s="2" customFormat="1" ht="30" customHeight="1" spans="1:20">
      <c r="A71" s="18"/>
      <c r="B71" s="18"/>
      <c r="C71" s="18"/>
      <c r="D71" s="18" t="s">
        <v>51</v>
      </c>
      <c r="E71" s="18"/>
      <c r="F71" s="18">
        <f t="shared" si="3"/>
        <v>16.49625</v>
      </c>
      <c r="G71" s="18">
        <f t="shared" si="4"/>
        <v>12.31275</v>
      </c>
      <c r="H71" s="18"/>
      <c r="I71" s="18"/>
      <c r="J71" s="20">
        <v>16.49625</v>
      </c>
      <c r="K71" s="20">
        <f>0.7384+3.3468+4.1835+4.04405</f>
        <v>12.31275</v>
      </c>
      <c r="L71" s="18"/>
      <c r="M71" s="18"/>
      <c r="N71" s="18"/>
      <c r="O71" s="18"/>
      <c r="P71" s="18" t="s">
        <v>31</v>
      </c>
      <c r="Q71" s="18" t="s">
        <v>31</v>
      </c>
      <c r="R71" s="18" t="s">
        <v>32</v>
      </c>
      <c r="S71" s="18" t="s">
        <v>33</v>
      </c>
      <c r="T71" s="18"/>
    </row>
    <row r="72" s="2" customFormat="1" ht="30" customHeight="1" spans="1:20">
      <c r="A72" s="18"/>
      <c r="B72" s="18"/>
      <c r="C72" s="18"/>
      <c r="D72" s="18" t="s">
        <v>36</v>
      </c>
      <c r="E72" s="18"/>
      <c r="F72" s="18">
        <f t="shared" si="3"/>
        <v>13.648025</v>
      </c>
      <c r="G72" s="18">
        <f t="shared" si="4"/>
        <v>10.022325</v>
      </c>
      <c r="H72" s="18"/>
      <c r="I72" s="18"/>
      <c r="J72" s="20">
        <v>13.648025</v>
      </c>
      <c r="K72" s="20">
        <v>10.022325</v>
      </c>
      <c r="L72" s="18"/>
      <c r="M72" s="18"/>
      <c r="N72" s="18"/>
      <c r="O72" s="18"/>
      <c r="P72" s="18" t="s">
        <v>31</v>
      </c>
      <c r="Q72" s="18" t="s">
        <v>31</v>
      </c>
      <c r="R72" s="18" t="s">
        <v>32</v>
      </c>
      <c r="S72" s="18" t="s">
        <v>33</v>
      </c>
      <c r="T72" s="18"/>
    </row>
    <row r="73" s="2" customFormat="1" ht="30" customHeight="1" spans="1:20">
      <c r="A73" s="18"/>
      <c r="B73" s="18"/>
      <c r="C73" s="18"/>
      <c r="D73" s="18" t="s">
        <v>39</v>
      </c>
      <c r="E73" s="18"/>
      <c r="F73" s="18">
        <f t="shared" ref="F73:F103" si="5">H73+J73+L73+N73</f>
        <v>37.73315</v>
      </c>
      <c r="G73" s="18">
        <f t="shared" ref="G73:G103" si="6">I73+K73+M73+O73</f>
        <v>27.41385</v>
      </c>
      <c r="H73" s="18"/>
      <c r="I73" s="18"/>
      <c r="J73" s="20">
        <v>37.73315</v>
      </c>
      <c r="K73" s="20">
        <v>27.41385</v>
      </c>
      <c r="L73" s="18"/>
      <c r="M73" s="18"/>
      <c r="N73" s="18"/>
      <c r="O73" s="18"/>
      <c r="P73" s="18" t="s">
        <v>31</v>
      </c>
      <c r="Q73" s="18" t="s">
        <v>31</v>
      </c>
      <c r="R73" s="18" t="s">
        <v>32</v>
      </c>
      <c r="S73" s="18" t="s">
        <v>33</v>
      </c>
      <c r="T73" s="18"/>
    </row>
    <row r="74" s="2" customFormat="1" ht="30" customHeight="1" spans="1:20">
      <c r="A74" s="18"/>
      <c r="B74" s="18"/>
      <c r="C74" s="18"/>
      <c r="D74" s="18" t="s">
        <v>59</v>
      </c>
      <c r="E74" s="18"/>
      <c r="F74" s="18">
        <f t="shared" si="5"/>
        <v>21.763841</v>
      </c>
      <c r="G74" s="18">
        <f t="shared" si="6"/>
        <v>15.628041</v>
      </c>
      <c r="H74" s="18"/>
      <c r="I74" s="18"/>
      <c r="J74" s="20">
        <v>21.763841</v>
      </c>
      <c r="K74" s="29">
        <v>15.628041</v>
      </c>
      <c r="L74" s="18"/>
      <c r="M74" s="18"/>
      <c r="N74" s="18"/>
      <c r="O74" s="18"/>
      <c r="P74" s="18" t="s">
        <v>31</v>
      </c>
      <c r="Q74" s="18" t="s">
        <v>31</v>
      </c>
      <c r="R74" s="18" t="s">
        <v>32</v>
      </c>
      <c r="S74" s="18" t="s">
        <v>33</v>
      </c>
      <c r="T74" s="18"/>
    </row>
    <row r="75" s="2" customFormat="1" ht="30" customHeight="1" spans="1:20">
      <c r="A75" s="18"/>
      <c r="B75" s="18"/>
      <c r="C75" s="18"/>
      <c r="D75" s="18" t="s">
        <v>61</v>
      </c>
      <c r="E75" s="18"/>
      <c r="F75" s="18">
        <f t="shared" si="5"/>
        <v>2.1138</v>
      </c>
      <c r="G75" s="18">
        <f t="shared" si="6"/>
        <v>1.556</v>
      </c>
      <c r="H75" s="18"/>
      <c r="I75" s="18"/>
      <c r="J75" s="20">
        <v>2.1138</v>
      </c>
      <c r="K75" s="20">
        <f>0.02205+0.41835+0.5578+0.5578</f>
        <v>1.556</v>
      </c>
      <c r="L75" s="18"/>
      <c r="M75" s="18"/>
      <c r="N75" s="18"/>
      <c r="O75" s="18"/>
      <c r="P75" s="18" t="s">
        <v>31</v>
      </c>
      <c r="Q75" s="18" t="s">
        <v>31</v>
      </c>
      <c r="R75" s="18" t="s">
        <v>32</v>
      </c>
      <c r="S75" s="18" t="s">
        <v>33</v>
      </c>
      <c r="T75" s="18"/>
    </row>
    <row r="76" s="2" customFormat="1" ht="30" customHeight="1" spans="1:20">
      <c r="A76" s="18"/>
      <c r="B76" s="18"/>
      <c r="C76" s="18"/>
      <c r="D76" s="18" t="s">
        <v>92</v>
      </c>
      <c r="E76" s="18"/>
      <c r="F76" s="18">
        <f t="shared" si="5"/>
        <v>10.8899</v>
      </c>
      <c r="G76" s="18">
        <f t="shared" si="6"/>
        <v>7.96145</v>
      </c>
      <c r="H76" s="18"/>
      <c r="I76" s="18"/>
      <c r="J76" s="20">
        <v>10.8899</v>
      </c>
      <c r="K76" s="20">
        <v>7.96145</v>
      </c>
      <c r="L76" s="18"/>
      <c r="M76" s="18"/>
      <c r="N76" s="18"/>
      <c r="O76" s="18"/>
      <c r="P76" s="18" t="s">
        <v>31</v>
      </c>
      <c r="Q76" s="18" t="s">
        <v>31</v>
      </c>
      <c r="R76" s="18" t="s">
        <v>32</v>
      </c>
      <c r="S76" s="18" t="s">
        <v>33</v>
      </c>
      <c r="T76" s="18"/>
    </row>
    <row r="77" s="2" customFormat="1" ht="30" customHeight="1" spans="1:20">
      <c r="A77" s="18"/>
      <c r="B77" s="18"/>
      <c r="C77" s="18"/>
      <c r="D77" s="18" t="s">
        <v>41</v>
      </c>
      <c r="E77" s="18"/>
      <c r="F77" s="18">
        <f t="shared" si="5"/>
        <v>38.7763</v>
      </c>
      <c r="G77" s="18">
        <f t="shared" si="6"/>
        <v>27.8992</v>
      </c>
      <c r="H77" s="18"/>
      <c r="I77" s="18"/>
      <c r="J77" s="20">
        <v>38.7763</v>
      </c>
      <c r="K77" s="20">
        <f>0.14865+6.1358+10.73765+10.8771</f>
        <v>27.8992</v>
      </c>
      <c r="L77" s="18"/>
      <c r="M77" s="18"/>
      <c r="N77" s="18"/>
      <c r="O77" s="18"/>
      <c r="P77" s="18" t="s">
        <v>31</v>
      </c>
      <c r="Q77" s="18" t="s">
        <v>31</v>
      </c>
      <c r="R77" s="18" t="s">
        <v>32</v>
      </c>
      <c r="S77" s="18" t="s">
        <v>33</v>
      </c>
      <c r="T77" s="18"/>
    </row>
    <row r="78" s="4" customFormat="1" ht="30" customHeight="1" spans="1:20">
      <c r="A78" s="14" t="s">
        <v>151</v>
      </c>
      <c r="B78" s="14" t="s">
        <v>152</v>
      </c>
      <c r="C78" s="14"/>
      <c r="D78" s="14"/>
      <c r="E78" s="25"/>
      <c r="F78" s="18">
        <f t="shared" si="5"/>
        <v>0</v>
      </c>
      <c r="G78" s="18">
        <f t="shared" si="6"/>
        <v>0</v>
      </c>
      <c r="H78" s="14"/>
      <c r="I78" s="14"/>
      <c r="J78" s="14"/>
      <c r="K78" s="14"/>
      <c r="L78" s="14"/>
      <c r="M78" s="14"/>
      <c r="N78" s="14"/>
      <c r="O78" s="14"/>
      <c r="P78" s="14"/>
      <c r="Q78" s="14"/>
      <c r="R78" s="14"/>
      <c r="S78" s="14"/>
      <c r="T78" s="14"/>
    </row>
    <row r="79" s="2" customFormat="1" ht="148" customHeight="1" spans="1:20">
      <c r="A79" s="18">
        <v>1</v>
      </c>
      <c r="B79" s="18" t="s">
        <v>153</v>
      </c>
      <c r="C79" s="18" t="s">
        <v>154</v>
      </c>
      <c r="D79" s="18" t="s">
        <v>44</v>
      </c>
      <c r="E79" s="19" t="s">
        <v>155</v>
      </c>
      <c r="F79" s="18">
        <f t="shared" si="5"/>
        <v>1344.3</v>
      </c>
      <c r="G79" s="18">
        <f t="shared" si="6"/>
        <v>1217</v>
      </c>
      <c r="H79" s="18">
        <v>0</v>
      </c>
      <c r="I79" s="18">
        <v>0</v>
      </c>
      <c r="J79" s="18">
        <v>0</v>
      </c>
      <c r="K79" s="18">
        <v>0</v>
      </c>
      <c r="L79" s="18">
        <v>800</v>
      </c>
      <c r="M79" s="18">
        <v>800</v>
      </c>
      <c r="N79" s="18">
        <v>544.3</v>
      </c>
      <c r="O79" s="18">
        <v>417</v>
      </c>
      <c r="P79" s="18" t="s">
        <v>31</v>
      </c>
      <c r="Q79" s="18" t="s">
        <v>31</v>
      </c>
      <c r="R79" s="18" t="s">
        <v>32</v>
      </c>
      <c r="S79" s="18" t="s">
        <v>33</v>
      </c>
      <c r="T79" s="18"/>
    </row>
    <row r="80" s="2" customFormat="1" ht="88" customHeight="1" spans="1:20">
      <c r="A80" s="18">
        <v>2</v>
      </c>
      <c r="B80" s="18" t="s">
        <v>156</v>
      </c>
      <c r="C80" s="18" t="s">
        <v>157</v>
      </c>
      <c r="D80" s="18" t="s">
        <v>158</v>
      </c>
      <c r="E80" s="19" t="s">
        <v>159</v>
      </c>
      <c r="F80" s="18">
        <f t="shared" si="5"/>
        <v>289.212325</v>
      </c>
      <c r="G80" s="18">
        <f t="shared" si="6"/>
        <v>289.212325</v>
      </c>
      <c r="H80" s="18">
        <v>279.24525</v>
      </c>
      <c r="I80" s="18">
        <v>279.24525</v>
      </c>
      <c r="J80" s="18">
        <v>9.967075</v>
      </c>
      <c r="K80" s="18">
        <v>9.967075</v>
      </c>
      <c r="L80" s="18"/>
      <c r="M80" s="18"/>
      <c r="N80" s="18"/>
      <c r="O80" s="18"/>
      <c r="P80" s="18" t="s">
        <v>31</v>
      </c>
      <c r="Q80" s="18" t="s">
        <v>31</v>
      </c>
      <c r="R80" s="18" t="s">
        <v>32</v>
      </c>
      <c r="S80" s="18" t="s">
        <v>33</v>
      </c>
      <c r="T80" s="18"/>
    </row>
    <row r="81" s="2" customFormat="1" ht="88" customHeight="1" spans="1:20">
      <c r="A81" s="18">
        <v>3</v>
      </c>
      <c r="B81" s="18" t="s">
        <v>160</v>
      </c>
      <c r="C81" s="18" t="s">
        <v>157</v>
      </c>
      <c r="D81" s="18" t="s">
        <v>29</v>
      </c>
      <c r="E81" s="19" t="s">
        <v>161</v>
      </c>
      <c r="F81" s="18">
        <f t="shared" si="5"/>
        <v>239.563969</v>
      </c>
      <c r="G81" s="18">
        <f t="shared" si="6"/>
        <v>232.47293</v>
      </c>
      <c r="H81" s="18">
        <v>0</v>
      </c>
      <c r="I81" s="18">
        <v>0</v>
      </c>
      <c r="J81" s="18">
        <v>239.563969</v>
      </c>
      <c r="K81" s="18">
        <v>232.47293</v>
      </c>
      <c r="L81" s="18"/>
      <c r="M81" s="18"/>
      <c r="N81" s="18"/>
      <c r="O81" s="18"/>
      <c r="P81" s="18" t="s">
        <v>31</v>
      </c>
      <c r="Q81" s="18" t="s">
        <v>31</v>
      </c>
      <c r="R81" s="18" t="s">
        <v>32</v>
      </c>
      <c r="S81" s="18" t="s">
        <v>33</v>
      </c>
      <c r="T81" s="18"/>
    </row>
    <row r="82" s="2" customFormat="1" ht="88" customHeight="1" spans="1:20">
      <c r="A82" s="18">
        <v>4</v>
      </c>
      <c r="B82" s="18" t="s">
        <v>162</v>
      </c>
      <c r="C82" s="18" t="s">
        <v>157</v>
      </c>
      <c r="D82" s="18" t="s">
        <v>39</v>
      </c>
      <c r="E82" s="19" t="s">
        <v>163</v>
      </c>
      <c r="F82" s="18">
        <f t="shared" si="5"/>
        <v>230.927001</v>
      </c>
      <c r="G82" s="18">
        <f t="shared" si="6"/>
        <v>224.683627</v>
      </c>
      <c r="H82" s="18">
        <v>0</v>
      </c>
      <c r="I82" s="18">
        <v>0</v>
      </c>
      <c r="J82" s="18">
        <v>230.927001</v>
      </c>
      <c r="K82" s="18">
        <v>224.683627</v>
      </c>
      <c r="L82" s="18"/>
      <c r="M82" s="18"/>
      <c r="N82" s="18"/>
      <c r="O82" s="18"/>
      <c r="P82" s="18" t="s">
        <v>31</v>
      </c>
      <c r="Q82" s="18" t="s">
        <v>31</v>
      </c>
      <c r="R82" s="18" t="s">
        <v>32</v>
      </c>
      <c r="S82" s="18" t="s">
        <v>33</v>
      </c>
      <c r="T82" s="18"/>
    </row>
    <row r="83" s="2" customFormat="1" ht="88" customHeight="1" spans="1:20">
      <c r="A83" s="18">
        <v>5</v>
      </c>
      <c r="B83" s="18" t="s">
        <v>164</v>
      </c>
      <c r="C83" s="18" t="s">
        <v>157</v>
      </c>
      <c r="D83" s="18" t="s">
        <v>165</v>
      </c>
      <c r="E83" s="19" t="s">
        <v>166</v>
      </c>
      <c r="F83" s="18">
        <f t="shared" si="5"/>
        <v>434.82702</v>
      </c>
      <c r="G83" s="18">
        <f t="shared" si="6"/>
        <v>421.782209</v>
      </c>
      <c r="H83" s="18">
        <v>0</v>
      </c>
      <c r="I83" s="18">
        <v>0</v>
      </c>
      <c r="J83" s="18">
        <v>0</v>
      </c>
      <c r="K83" s="18">
        <v>0</v>
      </c>
      <c r="L83" s="20">
        <v>434.82702</v>
      </c>
      <c r="M83" s="18">
        <v>421.782209</v>
      </c>
      <c r="N83" s="18"/>
      <c r="O83" s="18"/>
      <c r="P83" s="18" t="s">
        <v>31</v>
      </c>
      <c r="Q83" s="18" t="s">
        <v>31</v>
      </c>
      <c r="R83" s="18" t="s">
        <v>32</v>
      </c>
      <c r="S83" s="18" t="s">
        <v>33</v>
      </c>
      <c r="T83" s="18"/>
    </row>
    <row r="84" s="2" customFormat="1" ht="88" customHeight="1" spans="1:20">
      <c r="A84" s="18">
        <v>6</v>
      </c>
      <c r="B84" s="18" t="s">
        <v>167</v>
      </c>
      <c r="C84" s="18" t="s">
        <v>58</v>
      </c>
      <c r="D84" s="18" t="s">
        <v>168</v>
      </c>
      <c r="E84" s="19" t="s">
        <v>169</v>
      </c>
      <c r="F84" s="18">
        <f t="shared" si="5"/>
        <v>290</v>
      </c>
      <c r="G84" s="18">
        <f t="shared" si="6"/>
        <v>175</v>
      </c>
      <c r="H84" s="18">
        <v>0</v>
      </c>
      <c r="I84" s="18">
        <v>0</v>
      </c>
      <c r="J84" s="18">
        <v>175</v>
      </c>
      <c r="K84" s="18">
        <v>175</v>
      </c>
      <c r="L84" s="18"/>
      <c r="M84" s="18"/>
      <c r="N84" s="18">
        <v>115</v>
      </c>
      <c r="O84" s="18"/>
      <c r="P84" s="18" t="s">
        <v>31</v>
      </c>
      <c r="Q84" s="18" t="s">
        <v>31</v>
      </c>
      <c r="R84" s="18" t="s">
        <v>32</v>
      </c>
      <c r="S84" s="18" t="s">
        <v>33</v>
      </c>
      <c r="T84" s="18"/>
    </row>
    <row r="85" s="2" customFormat="1" ht="88" customHeight="1" spans="1:20">
      <c r="A85" s="18">
        <v>7</v>
      </c>
      <c r="B85" s="18" t="s">
        <v>170</v>
      </c>
      <c r="C85" s="18" t="s">
        <v>55</v>
      </c>
      <c r="D85" s="18" t="s">
        <v>56</v>
      </c>
      <c r="E85" s="19" t="s">
        <v>171</v>
      </c>
      <c r="F85" s="18">
        <f t="shared" si="5"/>
        <v>400</v>
      </c>
      <c r="G85" s="18">
        <f t="shared" si="6"/>
        <v>400</v>
      </c>
      <c r="H85" s="18">
        <v>400</v>
      </c>
      <c r="I85" s="18">
        <v>400</v>
      </c>
      <c r="J85" s="18">
        <v>0</v>
      </c>
      <c r="K85" s="18">
        <v>0</v>
      </c>
      <c r="L85" s="18"/>
      <c r="M85" s="18"/>
      <c r="N85" s="18"/>
      <c r="O85" s="18"/>
      <c r="P85" s="18" t="s">
        <v>31</v>
      </c>
      <c r="Q85" s="18" t="s">
        <v>31</v>
      </c>
      <c r="R85" s="18" t="s">
        <v>32</v>
      </c>
      <c r="S85" s="18" t="s">
        <v>33</v>
      </c>
      <c r="T85" s="18"/>
    </row>
    <row r="86" s="2" customFormat="1" ht="88" customHeight="1" spans="1:20">
      <c r="A86" s="18">
        <v>8</v>
      </c>
      <c r="B86" s="18" t="s">
        <v>172</v>
      </c>
      <c r="C86" s="18" t="s">
        <v>50</v>
      </c>
      <c r="D86" s="18" t="s">
        <v>173</v>
      </c>
      <c r="E86" s="19" t="s">
        <v>174</v>
      </c>
      <c r="F86" s="18">
        <f t="shared" si="5"/>
        <v>281.377465</v>
      </c>
      <c r="G86" s="18">
        <f t="shared" si="6"/>
        <v>265.810465</v>
      </c>
      <c r="H86" s="20">
        <f>150-0.558042</f>
        <v>149.441958</v>
      </c>
      <c r="I86" s="20">
        <f>84.58+10.22+41.010465</f>
        <v>135.810465</v>
      </c>
      <c r="J86" s="18">
        <v>130</v>
      </c>
      <c r="K86" s="18">
        <v>130</v>
      </c>
      <c r="L86" s="18"/>
      <c r="M86" s="18"/>
      <c r="N86" s="18">
        <v>1.935507</v>
      </c>
      <c r="O86" s="18"/>
      <c r="P86" s="18" t="s">
        <v>31</v>
      </c>
      <c r="Q86" s="18" t="s">
        <v>31</v>
      </c>
      <c r="R86" s="18" t="s">
        <v>32</v>
      </c>
      <c r="S86" s="18" t="s">
        <v>33</v>
      </c>
      <c r="T86" s="18"/>
    </row>
    <row r="87" s="2" customFormat="1" ht="88" customHeight="1" spans="1:20">
      <c r="A87" s="18">
        <v>9</v>
      </c>
      <c r="B87" s="18" t="s">
        <v>175</v>
      </c>
      <c r="C87" s="18" t="s">
        <v>47</v>
      </c>
      <c r="D87" s="18" t="s">
        <v>176</v>
      </c>
      <c r="E87" s="19" t="s">
        <v>177</v>
      </c>
      <c r="F87" s="18">
        <f t="shared" si="5"/>
        <v>430</v>
      </c>
      <c r="G87" s="18">
        <f t="shared" si="6"/>
        <v>430</v>
      </c>
      <c r="H87" s="18">
        <v>430</v>
      </c>
      <c r="I87" s="20">
        <f>322.47+45.93+22.97+24.8+13.83</f>
        <v>430</v>
      </c>
      <c r="J87" s="18">
        <v>0</v>
      </c>
      <c r="K87" s="18">
        <v>0</v>
      </c>
      <c r="L87" s="18"/>
      <c r="M87" s="18"/>
      <c r="N87" s="18"/>
      <c r="O87" s="18"/>
      <c r="P87" s="18" t="s">
        <v>31</v>
      </c>
      <c r="Q87" s="18" t="s">
        <v>31</v>
      </c>
      <c r="R87" s="18" t="s">
        <v>32</v>
      </c>
      <c r="S87" s="18" t="s">
        <v>33</v>
      </c>
      <c r="T87" s="18"/>
    </row>
    <row r="88" s="2" customFormat="1" ht="225" customHeight="1" spans="1:20">
      <c r="A88" s="18">
        <v>10</v>
      </c>
      <c r="B88" s="18" t="s">
        <v>178</v>
      </c>
      <c r="C88" s="18" t="s">
        <v>38</v>
      </c>
      <c r="D88" s="18" t="s">
        <v>39</v>
      </c>
      <c r="E88" s="19" t="s">
        <v>179</v>
      </c>
      <c r="F88" s="18">
        <f t="shared" si="5"/>
        <v>218.011992</v>
      </c>
      <c r="G88" s="18">
        <f t="shared" si="6"/>
        <v>65.4036</v>
      </c>
      <c r="H88" s="18">
        <v>0</v>
      </c>
      <c r="I88" s="18">
        <v>0</v>
      </c>
      <c r="J88" s="18">
        <v>65.4036</v>
      </c>
      <c r="K88" s="18">
        <v>65.4036</v>
      </c>
      <c r="L88" s="18"/>
      <c r="M88" s="18"/>
      <c r="N88" s="18">
        <v>152.608392</v>
      </c>
      <c r="O88" s="18"/>
      <c r="P88" s="18" t="s">
        <v>31</v>
      </c>
      <c r="Q88" s="18" t="s">
        <v>31</v>
      </c>
      <c r="R88" s="18" t="s">
        <v>32</v>
      </c>
      <c r="S88" s="18" t="s">
        <v>33</v>
      </c>
      <c r="T88" s="18"/>
    </row>
    <row r="89" s="2" customFormat="1" ht="91" customHeight="1" spans="1:20">
      <c r="A89" s="18">
        <v>11</v>
      </c>
      <c r="B89" s="18" t="s">
        <v>180</v>
      </c>
      <c r="C89" s="18" t="s">
        <v>181</v>
      </c>
      <c r="D89" s="18" t="s">
        <v>182</v>
      </c>
      <c r="E89" s="19" t="s">
        <v>183</v>
      </c>
      <c r="F89" s="18">
        <f t="shared" si="5"/>
        <v>284.349953</v>
      </c>
      <c r="G89" s="18">
        <f t="shared" si="6"/>
        <v>280.084653</v>
      </c>
      <c r="H89" s="18">
        <v>284.349953</v>
      </c>
      <c r="I89" s="18">
        <v>280.084653</v>
      </c>
      <c r="J89" s="18">
        <v>0</v>
      </c>
      <c r="K89" s="18">
        <v>0</v>
      </c>
      <c r="L89" s="18"/>
      <c r="M89" s="18"/>
      <c r="N89" s="18"/>
      <c r="O89" s="18"/>
      <c r="P89" s="18" t="s">
        <v>31</v>
      </c>
      <c r="Q89" s="18" t="s">
        <v>31</v>
      </c>
      <c r="R89" s="18" t="s">
        <v>32</v>
      </c>
      <c r="S89" s="18" t="s">
        <v>33</v>
      </c>
      <c r="T89" s="18"/>
    </row>
    <row r="90" s="2" customFormat="1" ht="88" customHeight="1" spans="1:20">
      <c r="A90" s="18">
        <v>12</v>
      </c>
      <c r="B90" s="18" t="s">
        <v>184</v>
      </c>
      <c r="C90" s="18" t="s">
        <v>181</v>
      </c>
      <c r="D90" s="18" t="s">
        <v>185</v>
      </c>
      <c r="E90" s="19" t="s">
        <v>186</v>
      </c>
      <c r="F90" s="18">
        <f t="shared" si="5"/>
        <v>30.519999</v>
      </c>
      <c r="G90" s="18">
        <f t="shared" si="6"/>
        <v>30.062199</v>
      </c>
      <c r="H90" s="18">
        <v>30.519999</v>
      </c>
      <c r="I90" s="18">
        <v>30.062199</v>
      </c>
      <c r="J90" s="18">
        <v>0</v>
      </c>
      <c r="K90" s="18">
        <v>0</v>
      </c>
      <c r="L90" s="18"/>
      <c r="M90" s="18"/>
      <c r="N90" s="18"/>
      <c r="O90" s="18"/>
      <c r="P90" s="18" t="s">
        <v>31</v>
      </c>
      <c r="Q90" s="18" t="s">
        <v>31</v>
      </c>
      <c r="R90" s="18" t="s">
        <v>32</v>
      </c>
      <c r="S90" s="18" t="s">
        <v>33</v>
      </c>
      <c r="T90" s="18"/>
    </row>
    <row r="91" s="2" customFormat="1" ht="88" customHeight="1" spans="1:20">
      <c r="A91" s="18">
        <v>13</v>
      </c>
      <c r="B91" s="18" t="s">
        <v>187</v>
      </c>
      <c r="C91" s="18" t="s">
        <v>35</v>
      </c>
      <c r="D91" s="18" t="s">
        <v>188</v>
      </c>
      <c r="E91" s="19" t="s">
        <v>189</v>
      </c>
      <c r="F91" s="18">
        <f t="shared" si="5"/>
        <v>339.496297</v>
      </c>
      <c r="G91" s="18">
        <f t="shared" si="6"/>
        <v>339.496297</v>
      </c>
      <c r="H91" s="18">
        <v>330</v>
      </c>
      <c r="I91" s="18">
        <v>330</v>
      </c>
      <c r="J91" s="18">
        <v>9.496297</v>
      </c>
      <c r="K91" s="18">
        <v>9.496297</v>
      </c>
      <c r="L91" s="18"/>
      <c r="M91" s="18"/>
      <c r="N91" s="18"/>
      <c r="O91" s="18"/>
      <c r="P91" s="18" t="s">
        <v>31</v>
      </c>
      <c r="Q91" s="18" t="s">
        <v>31</v>
      </c>
      <c r="R91" s="18" t="s">
        <v>32</v>
      </c>
      <c r="S91" s="18" t="s">
        <v>33</v>
      </c>
      <c r="T91" s="18"/>
    </row>
    <row r="92" s="2" customFormat="1" ht="88" customHeight="1" spans="1:20">
      <c r="A92" s="18">
        <v>14</v>
      </c>
      <c r="B92" s="18" t="s">
        <v>190</v>
      </c>
      <c r="C92" s="18" t="s">
        <v>60</v>
      </c>
      <c r="D92" s="18" t="s">
        <v>191</v>
      </c>
      <c r="E92" s="24" t="s">
        <v>192</v>
      </c>
      <c r="F92" s="18">
        <f t="shared" si="5"/>
        <v>86.3037</v>
      </c>
      <c r="G92" s="18">
        <f t="shared" si="6"/>
        <v>86.3037</v>
      </c>
      <c r="H92" s="18">
        <v>0</v>
      </c>
      <c r="I92" s="18">
        <v>0</v>
      </c>
      <c r="J92" s="20">
        <f>89.81-3.5063</f>
        <v>86.3037</v>
      </c>
      <c r="K92" s="20">
        <f>73.807+12.4967</f>
        <v>86.3037</v>
      </c>
      <c r="L92" s="18"/>
      <c r="M92" s="18"/>
      <c r="N92" s="18"/>
      <c r="O92" s="18"/>
      <c r="P92" s="18" t="s">
        <v>31</v>
      </c>
      <c r="Q92" s="18" t="s">
        <v>31</v>
      </c>
      <c r="R92" s="18" t="s">
        <v>32</v>
      </c>
      <c r="S92" s="18" t="s">
        <v>33</v>
      </c>
      <c r="T92" s="18"/>
    </row>
    <row r="93" s="4" customFormat="1" ht="30" customHeight="1" spans="1:20">
      <c r="A93" s="14" t="s">
        <v>193</v>
      </c>
      <c r="B93" s="14" t="s">
        <v>194</v>
      </c>
      <c r="C93" s="14"/>
      <c r="D93" s="14"/>
      <c r="E93" s="25"/>
      <c r="F93" s="18">
        <f t="shared" si="5"/>
        <v>0</v>
      </c>
      <c r="G93" s="18">
        <f t="shared" si="6"/>
        <v>0</v>
      </c>
      <c r="H93" s="14"/>
      <c r="I93" s="14"/>
      <c r="J93" s="14"/>
      <c r="K93" s="14"/>
      <c r="L93" s="14"/>
      <c r="M93" s="14"/>
      <c r="N93" s="14"/>
      <c r="O93" s="14"/>
      <c r="P93" s="14"/>
      <c r="Q93" s="14"/>
      <c r="R93" s="14"/>
      <c r="S93" s="14"/>
      <c r="T93" s="14"/>
    </row>
    <row r="94" s="2" customFormat="1" ht="67" customHeight="1" spans="1:20">
      <c r="A94" s="18">
        <v>1</v>
      </c>
      <c r="B94" s="18" t="s">
        <v>195</v>
      </c>
      <c r="C94" s="18" t="s">
        <v>43</v>
      </c>
      <c r="D94" s="18" t="s">
        <v>44</v>
      </c>
      <c r="E94" s="24" t="s">
        <v>196</v>
      </c>
      <c r="F94" s="18">
        <f t="shared" si="5"/>
        <v>249.6</v>
      </c>
      <c r="G94" s="18">
        <f t="shared" si="6"/>
        <v>249.2</v>
      </c>
      <c r="H94" s="18">
        <v>139.2</v>
      </c>
      <c r="I94" s="18">
        <v>139.2</v>
      </c>
      <c r="J94" s="20">
        <f>110+0.4</f>
        <v>110.4</v>
      </c>
      <c r="K94" s="18">
        <v>110</v>
      </c>
      <c r="L94" s="18"/>
      <c r="M94" s="18"/>
      <c r="N94" s="18"/>
      <c r="O94" s="18"/>
      <c r="P94" s="18" t="s">
        <v>31</v>
      </c>
      <c r="Q94" s="18" t="s">
        <v>31</v>
      </c>
      <c r="R94" s="18" t="s">
        <v>32</v>
      </c>
      <c r="S94" s="18" t="s">
        <v>33</v>
      </c>
      <c r="T94" s="18"/>
    </row>
    <row r="95" s="4" customFormat="1" ht="30" customHeight="1" spans="1:20">
      <c r="A95" s="14" t="s">
        <v>197</v>
      </c>
      <c r="B95" s="14" t="s">
        <v>198</v>
      </c>
      <c r="C95" s="14"/>
      <c r="D95" s="14"/>
      <c r="E95" s="25"/>
      <c r="F95" s="18"/>
      <c r="G95" s="18"/>
      <c r="H95" s="14"/>
      <c r="I95" s="14"/>
      <c r="J95" s="14"/>
      <c r="K95" s="14"/>
      <c r="L95" s="14"/>
      <c r="M95" s="14"/>
      <c r="N95" s="14"/>
      <c r="O95" s="14"/>
      <c r="P95" s="14"/>
      <c r="Q95" s="14"/>
      <c r="R95" s="14"/>
      <c r="S95" s="14"/>
      <c r="T95" s="14"/>
    </row>
    <row r="96" s="2" customFormat="1" ht="30" customHeight="1" spans="1:20">
      <c r="A96" s="18">
        <v>1</v>
      </c>
      <c r="B96" s="18" t="s">
        <v>199</v>
      </c>
      <c r="C96" s="18" t="s">
        <v>55</v>
      </c>
      <c r="D96" s="18" t="s">
        <v>56</v>
      </c>
      <c r="E96" s="21" t="s">
        <v>200</v>
      </c>
      <c r="F96" s="18">
        <f t="shared" si="5"/>
        <v>5</v>
      </c>
      <c r="G96" s="18">
        <f t="shared" si="6"/>
        <v>5</v>
      </c>
      <c r="H96" s="20">
        <v>5</v>
      </c>
      <c r="I96" s="20">
        <v>5</v>
      </c>
      <c r="J96" s="20"/>
      <c r="K96" s="20"/>
      <c r="L96" s="18"/>
      <c r="M96" s="18"/>
      <c r="N96" s="18"/>
      <c r="O96" s="18"/>
      <c r="P96" s="18" t="s">
        <v>31</v>
      </c>
      <c r="Q96" s="18" t="s">
        <v>31</v>
      </c>
      <c r="R96" s="18" t="s">
        <v>32</v>
      </c>
      <c r="S96" s="18" t="s">
        <v>33</v>
      </c>
      <c r="T96" s="18"/>
    </row>
    <row r="97" s="2" customFormat="1" ht="30" customHeight="1" spans="1:20">
      <c r="A97" s="18"/>
      <c r="B97" s="18"/>
      <c r="C97" s="18" t="s">
        <v>47</v>
      </c>
      <c r="D97" s="18" t="s">
        <v>48</v>
      </c>
      <c r="E97" s="22"/>
      <c r="F97" s="18">
        <f t="shared" si="5"/>
        <v>24</v>
      </c>
      <c r="G97" s="18">
        <f t="shared" si="6"/>
        <v>24</v>
      </c>
      <c r="H97" s="20">
        <v>15</v>
      </c>
      <c r="I97" s="20">
        <v>15</v>
      </c>
      <c r="J97" s="20">
        <v>9</v>
      </c>
      <c r="K97" s="20">
        <v>9</v>
      </c>
      <c r="L97" s="18"/>
      <c r="M97" s="18"/>
      <c r="N97" s="18"/>
      <c r="O97" s="18"/>
      <c r="P97" s="18" t="s">
        <v>31</v>
      </c>
      <c r="Q97" s="18" t="s">
        <v>31</v>
      </c>
      <c r="R97" s="18" t="s">
        <v>32</v>
      </c>
      <c r="S97" s="18" t="s">
        <v>33</v>
      </c>
      <c r="T97" s="18"/>
    </row>
    <row r="98" s="2" customFormat="1" ht="30" customHeight="1" spans="1:20">
      <c r="A98" s="18"/>
      <c r="B98" s="18"/>
      <c r="C98" s="18" t="s">
        <v>50</v>
      </c>
      <c r="D98" s="18" t="s">
        <v>51</v>
      </c>
      <c r="E98" s="22"/>
      <c r="F98" s="18">
        <f t="shared" si="5"/>
        <v>18</v>
      </c>
      <c r="G98" s="18">
        <f t="shared" si="6"/>
        <v>11.9647</v>
      </c>
      <c r="H98" s="20">
        <v>13</v>
      </c>
      <c r="I98" s="20">
        <f>4.2647+2.7</f>
        <v>6.9647</v>
      </c>
      <c r="J98" s="20">
        <v>5</v>
      </c>
      <c r="K98" s="20">
        <v>5</v>
      </c>
      <c r="L98" s="18"/>
      <c r="M98" s="18"/>
      <c r="N98" s="18"/>
      <c r="O98" s="18"/>
      <c r="P98" s="18" t="s">
        <v>31</v>
      </c>
      <c r="Q98" s="18" t="s">
        <v>31</v>
      </c>
      <c r="R98" s="18" t="s">
        <v>32</v>
      </c>
      <c r="S98" s="18" t="s">
        <v>33</v>
      </c>
      <c r="T98" s="18"/>
    </row>
    <row r="99" s="2" customFormat="1" ht="30" customHeight="1" spans="1:20">
      <c r="A99" s="18"/>
      <c r="B99" s="18"/>
      <c r="C99" s="18" t="s">
        <v>35</v>
      </c>
      <c r="D99" s="18" t="s">
        <v>36</v>
      </c>
      <c r="E99" s="22"/>
      <c r="F99" s="18">
        <f t="shared" si="5"/>
        <v>12</v>
      </c>
      <c r="G99" s="18">
        <f t="shared" si="6"/>
        <v>12</v>
      </c>
      <c r="H99" s="20">
        <v>12</v>
      </c>
      <c r="I99" s="20">
        <v>12</v>
      </c>
      <c r="J99" s="20"/>
      <c r="K99" s="20"/>
      <c r="L99" s="18"/>
      <c r="M99" s="18"/>
      <c r="N99" s="18"/>
      <c r="O99" s="18"/>
      <c r="P99" s="18" t="s">
        <v>31</v>
      </c>
      <c r="Q99" s="18" t="s">
        <v>31</v>
      </c>
      <c r="R99" s="18" t="s">
        <v>32</v>
      </c>
      <c r="S99" s="18" t="s">
        <v>33</v>
      </c>
      <c r="T99" s="18"/>
    </row>
    <row r="100" s="2" customFormat="1" ht="30" customHeight="1" spans="1:20">
      <c r="A100" s="18"/>
      <c r="B100" s="18"/>
      <c r="C100" s="18" t="s">
        <v>38</v>
      </c>
      <c r="D100" s="18" t="s">
        <v>39</v>
      </c>
      <c r="E100" s="22"/>
      <c r="F100" s="18">
        <f t="shared" si="5"/>
        <v>4</v>
      </c>
      <c r="G100" s="18">
        <f t="shared" si="6"/>
        <v>0</v>
      </c>
      <c r="H100" s="20"/>
      <c r="I100" s="20"/>
      <c r="J100" s="20">
        <v>4</v>
      </c>
      <c r="K100" s="20"/>
      <c r="L100" s="18"/>
      <c r="M100" s="18"/>
      <c r="N100" s="18"/>
      <c r="O100" s="18"/>
      <c r="P100" s="18" t="s">
        <v>31</v>
      </c>
      <c r="Q100" s="18" t="s">
        <v>31</v>
      </c>
      <c r="R100" s="18" t="s">
        <v>32</v>
      </c>
      <c r="S100" s="18" t="s">
        <v>33</v>
      </c>
      <c r="T100" s="18"/>
    </row>
    <row r="101" s="2" customFormat="1" ht="30" customHeight="1" spans="1:20">
      <c r="A101" s="18"/>
      <c r="B101" s="18"/>
      <c r="C101" s="18" t="s">
        <v>58</v>
      </c>
      <c r="D101" s="18" t="s">
        <v>59</v>
      </c>
      <c r="E101" s="22"/>
      <c r="F101" s="18">
        <f t="shared" si="5"/>
        <v>13</v>
      </c>
      <c r="G101" s="18">
        <f t="shared" si="6"/>
        <v>13</v>
      </c>
      <c r="H101" s="20">
        <v>7</v>
      </c>
      <c r="I101" s="20">
        <v>7</v>
      </c>
      <c r="J101" s="20">
        <v>6</v>
      </c>
      <c r="K101" s="30">
        <v>6</v>
      </c>
      <c r="L101" s="18"/>
      <c r="M101" s="18"/>
      <c r="N101" s="18"/>
      <c r="O101" s="18"/>
      <c r="P101" s="18" t="s">
        <v>31</v>
      </c>
      <c r="Q101" s="18" t="s">
        <v>31</v>
      </c>
      <c r="R101" s="18" t="s">
        <v>32</v>
      </c>
      <c r="S101" s="18" t="s">
        <v>33</v>
      </c>
      <c r="T101" s="18"/>
    </row>
    <row r="102" s="2" customFormat="1" ht="30" customHeight="1" spans="1:20">
      <c r="A102" s="18"/>
      <c r="B102" s="18"/>
      <c r="C102" s="18" t="s">
        <v>181</v>
      </c>
      <c r="D102" s="18" t="s">
        <v>92</v>
      </c>
      <c r="E102" s="22"/>
      <c r="F102" s="18">
        <f t="shared" si="5"/>
        <v>6.8657</v>
      </c>
      <c r="G102" s="18">
        <f t="shared" si="6"/>
        <v>6.8657</v>
      </c>
      <c r="H102" s="20">
        <v>1</v>
      </c>
      <c r="I102" s="20">
        <v>1</v>
      </c>
      <c r="J102" s="20">
        <v>5.8657</v>
      </c>
      <c r="K102" s="20">
        <v>5.8657</v>
      </c>
      <c r="L102" s="18"/>
      <c r="M102" s="18"/>
      <c r="N102" s="18"/>
      <c r="O102" s="18"/>
      <c r="P102" s="18" t="s">
        <v>31</v>
      </c>
      <c r="Q102" s="18" t="s">
        <v>31</v>
      </c>
      <c r="R102" s="18" t="s">
        <v>32</v>
      </c>
      <c r="S102" s="18" t="s">
        <v>33</v>
      </c>
      <c r="T102" s="18"/>
    </row>
    <row r="103" s="2" customFormat="1" ht="30" customHeight="1" spans="1:20">
      <c r="A103" s="18"/>
      <c r="B103" s="18"/>
      <c r="C103" s="18" t="s">
        <v>28</v>
      </c>
      <c r="D103" s="18" t="s">
        <v>44</v>
      </c>
      <c r="E103" s="23"/>
      <c r="F103" s="18">
        <f t="shared" si="5"/>
        <v>66.55</v>
      </c>
      <c r="G103" s="18">
        <f t="shared" si="6"/>
        <v>66.55</v>
      </c>
      <c r="H103" s="20">
        <v>42.15</v>
      </c>
      <c r="I103" s="20">
        <f>10.168+3.39+3.74+13.7+0.58+4.5+1.5+4.572</f>
        <v>42.15</v>
      </c>
      <c r="J103" s="20">
        <v>24.4</v>
      </c>
      <c r="K103" s="20">
        <v>24.4</v>
      </c>
      <c r="L103" s="18"/>
      <c r="M103" s="18"/>
      <c r="N103" s="18"/>
      <c r="O103" s="18"/>
      <c r="P103" s="18" t="s">
        <v>31</v>
      </c>
      <c r="Q103" s="18" t="s">
        <v>31</v>
      </c>
      <c r="R103" s="18" t="s">
        <v>32</v>
      </c>
      <c r="S103" s="18" t="s">
        <v>33</v>
      </c>
      <c r="T103" s="18"/>
    </row>
  </sheetData>
  <mergeCells count="41">
    <mergeCell ref="A2:T2"/>
    <mergeCell ref="A3:T3"/>
    <mergeCell ref="F4:O4"/>
    <mergeCell ref="A6:B6"/>
    <mergeCell ref="A4:A5"/>
    <mergeCell ref="A9:A11"/>
    <mergeCell ref="A13:A16"/>
    <mergeCell ref="A17:A18"/>
    <mergeCell ref="A19:A21"/>
    <mergeCell ref="A29:A37"/>
    <mergeCell ref="A60:A68"/>
    <mergeCell ref="A69:A77"/>
    <mergeCell ref="A96:A103"/>
    <mergeCell ref="B4:B5"/>
    <mergeCell ref="B9:B11"/>
    <mergeCell ref="B13:B16"/>
    <mergeCell ref="B17:B18"/>
    <mergeCell ref="B19:B21"/>
    <mergeCell ref="B29:B37"/>
    <mergeCell ref="B60:B68"/>
    <mergeCell ref="B69:B77"/>
    <mergeCell ref="B96:B103"/>
    <mergeCell ref="C4:C5"/>
    <mergeCell ref="C29:C37"/>
    <mergeCell ref="C60:C68"/>
    <mergeCell ref="C69:C77"/>
    <mergeCell ref="D4:D5"/>
    <mergeCell ref="E4:E5"/>
    <mergeCell ref="E9:E11"/>
    <mergeCell ref="E13:E16"/>
    <mergeCell ref="E17:E18"/>
    <mergeCell ref="E19:E21"/>
    <mergeCell ref="E29:E37"/>
    <mergeCell ref="E60:E68"/>
    <mergeCell ref="E69:E77"/>
    <mergeCell ref="E96:E103"/>
    <mergeCell ref="P4:P5"/>
    <mergeCell ref="Q4:Q5"/>
    <mergeCell ref="R4:R5"/>
    <mergeCell ref="S4:S5"/>
    <mergeCell ref="T4:T5"/>
  </mergeCells>
  <printOptions horizontalCentered="1"/>
  <pageMargins left="0.393055555555556" right="0.393055555555556" top="0.590277777777778" bottom="0.393055555555556" header="0.5" footer="0.5"/>
  <pageSetup paperSize="9" scale="3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leovo</dc:creator>
  <cp:lastModifiedBy>萨博风景园林</cp:lastModifiedBy>
  <dcterms:created xsi:type="dcterms:W3CDTF">2024-12-02T01:16:00Z</dcterms:created>
  <dcterms:modified xsi:type="dcterms:W3CDTF">2025-12-04T07:01:41Z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A59A6801BC9F4439975066525503FE7B_13</vt:lpwstr>
  </property>
  <property fmtid="{D5CDD505-2E9C-101B-9397-08002B2CF9AE}" pid="3" name="KSOProductBuildVer">
    <vt:lpwstr>2052-10.8.0.6501</vt:lpwstr>
  </property>
</Properties>
</file>