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任务分解表" sheetId="1" r:id="rId1"/>
    <sheet name="不出资金概算表" sheetId="2" r:id="rId2"/>
  </sheets>
  <calcPr calcId="144525" concurrentCalc="0"/>
</workbook>
</file>

<file path=xl/sharedStrings.xml><?xml version="1.0" encoding="utf-8"?>
<sst xmlns="http://schemas.openxmlformats.org/spreadsheetml/2006/main" count="119" uniqueCount="40">
  <si>
    <t>附件1</t>
  </si>
  <si>
    <t>永康镇2021年今秋明春植绿增绿大会战任务汇总表</t>
  </si>
  <si>
    <t>合计</t>
  </si>
  <si>
    <t>2021年秋季</t>
  </si>
  <si>
    <t>2022年春季</t>
  </si>
  <si>
    <t>小计</t>
  </si>
  <si>
    <t>乡村绿化改造提升补植补造</t>
  </si>
  <si>
    <t>崾岘沟花草种植</t>
  </si>
  <si>
    <t>退化林改造提升</t>
  </si>
  <si>
    <t>水源涵养林    灌木林</t>
  </si>
  <si>
    <t>新能源生态修复</t>
  </si>
  <si>
    <t>南山坡绿化种植</t>
  </si>
  <si>
    <t>骨干渠系补植</t>
  </si>
  <si>
    <t>平原绿网及沿河沿路绿化</t>
  </si>
  <si>
    <t>村庄绿化及庭院经济</t>
  </si>
  <si>
    <t>草原生态修复</t>
  </si>
  <si>
    <t>经济林基地</t>
  </si>
  <si>
    <t>枸杞</t>
  </si>
  <si>
    <t>苹果及其他</t>
  </si>
  <si>
    <t>面积</t>
  </si>
  <si>
    <t>株数</t>
  </si>
  <si>
    <t>永康镇</t>
  </si>
  <si>
    <t>附件1-2</t>
  </si>
  <si>
    <t>永康镇2021年今秋明春植绿增绿大会战资金概算表</t>
  </si>
  <si>
    <t>乡村绿化改造提升</t>
  </si>
  <si>
    <t>工程绿化</t>
  </si>
  <si>
    <t>退化林改造</t>
  </si>
  <si>
    <t>灌木林</t>
  </si>
  <si>
    <t>南山坡草坪种植</t>
  </si>
  <si>
    <t>乡村绿化及农田林网道路绿化</t>
  </si>
  <si>
    <t>概算资金</t>
  </si>
  <si>
    <t>任务</t>
  </si>
  <si>
    <t>资金</t>
  </si>
  <si>
    <t>资金小计</t>
  </si>
  <si>
    <t>苗木采购资金</t>
  </si>
  <si>
    <t>栽植管护资金</t>
  </si>
  <si>
    <t>苗木资金</t>
  </si>
  <si>
    <t>管护资金</t>
  </si>
  <si>
    <t>工程绿化、经济林、草原生态修复资金</t>
  </si>
  <si>
    <t>栽植管护 资金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</si>
</sst>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sz val="8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9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30" fillId="25" borderId="2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selection activeCell="O4" sqref="O4:P5"/>
    </sheetView>
  </sheetViews>
  <sheetFormatPr defaultColWidth="9" defaultRowHeight="13.5" outlineLevelRow="7"/>
  <cols>
    <col min="1" max="1" width="8.125" style="3" customWidth="1"/>
    <col min="2" max="2" width="8.225" style="3" customWidth="1"/>
    <col min="3" max="3" width="6.66666666666667" style="3" customWidth="1"/>
    <col min="4" max="4" width="5.775" style="3" customWidth="1"/>
    <col min="5" max="5" width="7" style="3" customWidth="1"/>
    <col min="6" max="6" width="5.66666666666667" style="1" customWidth="1"/>
    <col min="7" max="7" width="7.13333333333333" style="1" customWidth="1"/>
    <col min="8" max="8" width="5.44166666666667" style="1" customWidth="1"/>
    <col min="9" max="9" width="4.775" style="1" customWidth="1"/>
    <col min="10" max="10" width="6.01666666666667" style="1" customWidth="1"/>
    <col min="11" max="11" width="5" style="1" customWidth="1"/>
    <col min="12" max="12" width="6.10833333333333" style="1" customWidth="1"/>
    <col min="13" max="13" width="5.55833333333333" style="1" customWidth="1"/>
    <col min="14" max="14" width="5.10833333333333" style="1" customWidth="1"/>
    <col min="15" max="15" width="5.66666666666667" style="1" customWidth="1"/>
    <col min="16" max="16" width="4.44166666666667" style="1" customWidth="1"/>
    <col min="17" max="17" width="5.66666666666667" style="1" customWidth="1"/>
    <col min="18" max="18" width="8.725" style="1" customWidth="1"/>
    <col min="19" max="19" width="5.66666666666667" style="1" customWidth="1"/>
    <col min="20" max="21" width="5.89166666666667" style="1" customWidth="1"/>
    <col min="22" max="22" width="8.88333333333333" style="1" customWidth="1"/>
    <col min="23" max="23" width="6.44166666666667" style="1" customWidth="1"/>
    <col min="24" max="24" width="4.55833333333333" style="1" customWidth="1"/>
    <col min="25" max="25" width="4.775" style="1" customWidth="1"/>
    <col min="26" max="26" width="5.90833333333333" style="1" customWidth="1"/>
    <col min="27" max="27" width="6.66666666666667" style="1" customWidth="1"/>
    <col min="28" max="16382" width="9" style="1"/>
  </cols>
  <sheetData>
    <row r="1" ht="33" customHeight="1" spans="1:27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="1" customFormat="1" ht="42" customHeight="1" spans="1:27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="27" customFormat="1" ht="37" customHeight="1" spans="1:16382">
      <c r="A3" s="31"/>
      <c r="B3" s="32" t="s">
        <v>2</v>
      </c>
      <c r="C3" s="33"/>
      <c r="D3" s="34" t="s"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50"/>
      <c r="Q3" s="31" t="s">
        <v>4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  <c r="XFB3" s="57"/>
    </row>
    <row r="4" s="27" customFormat="1" ht="28" customHeight="1" spans="1:16382">
      <c r="A4" s="31"/>
      <c r="B4" s="36"/>
      <c r="C4" s="37"/>
      <c r="D4" s="32" t="s">
        <v>5</v>
      </c>
      <c r="E4" s="33"/>
      <c r="F4" s="38" t="s">
        <v>6</v>
      </c>
      <c r="G4" s="39"/>
      <c r="H4" s="40" t="s">
        <v>7</v>
      </c>
      <c r="I4" s="38" t="s">
        <v>8</v>
      </c>
      <c r="J4" s="39"/>
      <c r="K4" s="38" t="s">
        <v>9</v>
      </c>
      <c r="L4" s="39"/>
      <c r="M4" s="40" t="s">
        <v>10</v>
      </c>
      <c r="N4" s="40" t="s">
        <v>11</v>
      </c>
      <c r="O4" s="38" t="s">
        <v>12</v>
      </c>
      <c r="P4" s="39"/>
      <c r="Q4" s="32" t="s">
        <v>5</v>
      </c>
      <c r="R4" s="33"/>
      <c r="S4" s="38" t="s">
        <v>13</v>
      </c>
      <c r="T4" s="39"/>
      <c r="U4" s="52" t="s">
        <v>14</v>
      </c>
      <c r="V4" s="39"/>
      <c r="W4" s="40" t="s">
        <v>15</v>
      </c>
      <c r="X4" s="53" t="s">
        <v>16</v>
      </c>
      <c r="Y4" s="53"/>
      <c r="Z4" s="53"/>
      <c r="AA4" s="53"/>
      <c r="AB4" s="58"/>
      <c r="AC4" s="58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</row>
    <row r="5" s="27" customFormat="1" ht="48" customHeight="1" spans="1:16382">
      <c r="A5" s="31"/>
      <c r="B5" s="41"/>
      <c r="C5" s="42"/>
      <c r="D5" s="41"/>
      <c r="E5" s="42"/>
      <c r="F5" s="43"/>
      <c r="G5" s="44"/>
      <c r="H5" s="45"/>
      <c r="I5" s="43"/>
      <c r="J5" s="44"/>
      <c r="K5" s="43"/>
      <c r="L5" s="44"/>
      <c r="M5" s="45"/>
      <c r="N5" s="45"/>
      <c r="O5" s="43"/>
      <c r="P5" s="44"/>
      <c r="Q5" s="41"/>
      <c r="R5" s="42"/>
      <c r="S5" s="43"/>
      <c r="T5" s="44"/>
      <c r="U5" s="54"/>
      <c r="V5" s="44"/>
      <c r="W5" s="45"/>
      <c r="X5" s="55" t="s">
        <v>17</v>
      </c>
      <c r="Y5" s="59"/>
      <c r="Z5" s="55" t="s">
        <v>18</v>
      </c>
      <c r="AA5" s="59"/>
      <c r="AB5" s="58"/>
      <c r="AC5" s="58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  <c r="XFA5" s="57"/>
      <c r="XFB5" s="57"/>
    </row>
    <row r="6" s="27" customFormat="1" ht="36" customHeight="1" spans="1:16382">
      <c r="A6" s="31"/>
      <c r="B6" s="31" t="s">
        <v>19</v>
      </c>
      <c r="C6" s="31" t="s">
        <v>20</v>
      </c>
      <c r="D6" s="31" t="s">
        <v>19</v>
      </c>
      <c r="E6" s="31" t="s">
        <v>20</v>
      </c>
      <c r="F6" s="31" t="s">
        <v>19</v>
      </c>
      <c r="G6" s="31" t="s">
        <v>20</v>
      </c>
      <c r="H6" s="31" t="s">
        <v>19</v>
      </c>
      <c r="I6" s="31" t="s">
        <v>19</v>
      </c>
      <c r="J6" s="31" t="s">
        <v>20</v>
      </c>
      <c r="K6" s="31" t="s">
        <v>19</v>
      </c>
      <c r="L6" s="31" t="s">
        <v>20</v>
      </c>
      <c r="M6" s="31" t="s">
        <v>19</v>
      </c>
      <c r="N6" s="31" t="s">
        <v>19</v>
      </c>
      <c r="O6" s="31" t="s">
        <v>19</v>
      </c>
      <c r="P6" s="31" t="s">
        <v>20</v>
      </c>
      <c r="Q6" s="31" t="s">
        <v>19</v>
      </c>
      <c r="R6" s="31" t="s">
        <v>20</v>
      </c>
      <c r="S6" s="31" t="s">
        <v>19</v>
      </c>
      <c r="T6" s="31" t="s">
        <v>20</v>
      </c>
      <c r="U6" s="31" t="s">
        <v>19</v>
      </c>
      <c r="V6" s="31" t="s">
        <v>20</v>
      </c>
      <c r="W6" s="31" t="s">
        <v>19</v>
      </c>
      <c r="X6" s="31" t="s">
        <v>19</v>
      </c>
      <c r="Y6" s="31" t="s">
        <v>20</v>
      </c>
      <c r="Z6" s="31" t="s">
        <v>19</v>
      </c>
      <c r="AA6" s="31" t="s">
        <v>20</v>
      </c>
      <c r="AB6" s="58"/>
      <c r="AC6" s="58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  <c r="XFA6" s="57"/>
      <c r="XFB6" s="57"/>
    </row>
    <row r="7" s="1" customFormat="1" ht="33" customHeight="1" spans="1:29">
      <c r="A7" s="46" t="s">
        <v>2</v>
      </c>
      <c r="B7" s="47">
        <f>D7+Q7</f>
        <v>1050</v>
      </c>
      <c r="C7" s="46">
        <f>E7+R7</f>
        <v>69835</v>
      </c>
      <c r="D7" s="47">
        <f>F7+H7+I7+K7+N7+O7+M7</f>
        <v>300</v>
      </c>
      <c r="E7" s="46">
        <f>G7+J7+L7+P7</f>
        <v>37985</v>
      </c>
      <c r="F7" s="48">
        <f>SUM(F8:F8)</f>
        <v>300</v>
      </c>
      <c r="G7" s="48">
        <f t="shared" ref="G7:Q7" si="0">SUM(G8:G8)</f>
        <v>37985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f t="shared" si="0"/>
        <v>0</v>
      </c>
      <c r="N7" s="48">
        <f t="shared" si="0"/>
        <v>0</v>
      </c>
      <c r="O7" s="48">
        <f t="shared" si="0"/>
        <v>0</v>
      </c>
      <c r="P7" s="48">
        <f t="shared" si="0"/>
        <v>0</v>
      </c>
      <c r="Q7" s="48">
        <f t="shared" si="0"/>
        <v>750</v>
      </c>
      <c r="R7" s="56">
        <f>T7+V7+Y7+AA7</f>
        <v>31850</v>
      </c>
      <c r="S7" s="56">
        <f t="shared" ref="S7:AA7" si="1">SUM(S8:S8)</f>
        <v>100</v>
      </c>
      <c r="T7" s="56">
        <f t="shared" si="1"/>
        <v>2000</v>
      </c>
      <c r="U7" s="56">
        <f t="shared" si="1"/>
        <v>200</v>
      </c>
      <c r="V7" s="56">
        <f t="shared" si="1"/>
        <v>15000</v>
      </c>
      <c r="W7" s="56">
        <f t="shared" si="1"/>
        <v>0</v>
      </c>
      <c r="X7" s="56">
        <f t="shared" si="1"/>
        <v>0</v>
      </c>
      <c r="Y7" s="56">
        <f t="shared" si="1"/>
        <v>0</v>
      </c>
      <c r="Z7" s="56">
        <f t="shared" si="1"/>
        <v>450</v>
      </c>
      <c r="AA7" s="46">
        <f t="shared" si="1"/>
        <v>14850</v>
      </c>
      <c r="AB7" s="60"/>
      <c r="AC7" s="60"/>
    </row>
    <row r="8" s="1" customFormat="1" ht="33" customHeight="1" spans="1:29">
      <c r="A8" s="46" t="s">
        <v>21</v>
      </c>
      <c r="B8" s="47">
        <f>D8+Q8</f>
        <v>1050</v>
      </c>
      <c r="C8" s="46">
        <f>E8+R8</f>
        <v>69835</v>
      </c>
      <c r="D8" s="47">
        <f>F8+H8+I8+K8+N8+O8</f>
        <v>300</v>
      </c>
      <c r="E8" s="46">
        <f>G8+J8+L8+P8</f>
        <v>37985</v>
      </c>
      <c r="F8" s="48">
        <v>300</v>
      </c>
      <c r="G8" s="49">
        <v>37985</v>
      </c>
      <c r="H8" s="49"/>
      <c r="I8" s="49"/>
      <c r="J8" s="49"/>
      <c r="K8" s="49"/>
      <c r="L8" s="49"/>
      <c r="M8" s="49"/>
      <c r="N8" s="49"/>
      <c r="O8" s="49"/>
      <c r="P8" s="51"/>
      <c r="Q8" s="56">
        <f>S8+U8+W8+X8+Z8</f>
        <v>750</v>
      </c>
      <c r="R8" s="56">
        <f>T8+V8+Y8+AA8</f>
        <v>31850</v>
      </c>
      <c r="S8" s="56">
        <v>100</v>
      </c>
      <c r="T8" s="56">
        <f>S8*20</f>
        <v>2000</v>
      </c>
      <c r="U8" s="56">
        <v>200</v>
      </c>
      <c r="V8" s="56">
        <f>U8*75</f>
        <v>15000</v>
      </c>
      <c r="W8" s="46"/>
      <c r="X8" s="46"/>
      <c r="Y8" s="46"/>
      <c r="Z8" s="46">
        <v>450</v>
      </c>
      <c r="AA8" s="46">
        <f>Z8*33</f>
        <v>14850</v>
      </c>
      <c r="AB8" s="60"/>
      <c r="AC8" s="60"/>
    </row>
  </sheetData>
  <mergeCells count="21">
    <mergeCell ref="A1:AA1"/>
    <mergeCell ref="A2:AA2"/>
    <mergeCell ref="D3:P3"/>
    <mergeCell ref="Q3:AA3"/>
    <mergeCell ref="X4:AA4"/>
    <mergeCell ref="X5:Y5"/>
    <mergeCell ref="Z5:AA5"/>
    <mergeCell ref="A3:A6"/>
    <mergeCell ref="H4:H5"/>
    <mergeCell ref="M4:M5"/>
    <mergeCell ref="N4:N5"/>
    <mergeCell ref="W4:W5"/>
    <mergeCell ref="I4:J5"/>
    <mergeCell ref="K4:L5"/>
    <mergeCell ref="O4:P5"/>
    <mergeCell ref="Q4:R5"/>
    <mergeCell ref="S4:T5"/>
    <mergeCell ref="U4:V5"/>
    <mergeCell ref="D4:E5"/>
    <mergeCell ref="F4:G5"/>
    <mergeCell ref="B3:C5"/>
  </mergeCells>
  <pageMargins left="0.590277777777778" right="0.275" top="0.747916666666667" bottom="1" header="0.5" footer="0.354166666666667"/>
  <pageSetup paperSize="9" scale="83" orientation="landscape" horizontalDpi="600"/>
  <headerFooter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9"/>
  <sheetViews>
    <sheetView workbookViewId="0">
      <selection activeCell="A8" sqref="A8"/>
    </sheetView>
  </sheetViews>
  <sheetFormatPr defaultColWidth="9" defaultRowHeight="13.5"/>
  <cols>
    <col min="1" max="1" width="6" style="3" customWidth="1"/>
    <col min="2" max="2" width="5.775" style="3" customWidth="1"/>
    <col min="3" max="3" width="7.225" style="3" customWidth="1"/>
    <col min="4" max="4" width="9" style="3" customWidth="1"/>
    <col min="5" max="5" width="8.44166666666667" style="3" customWidth="1"/>
    <col min="6" max="6" width="9" style="3" customWidth="1"/>
    <col min="7" max="7" width="10.4416666666667" style="3" customWidth="1"/>
    <col min="8" max="8" width="6.89166666666667" style="3" customWidth="1"/>
    <col min="9" max="9" width="6.775" style="3" customWidth="1"/>
    <col min="10" max="10" width="9.33333333333333" style="3" customWidth="1"/>
    <col min="11" max="11" width="6.33333333333333" style="3" customWidth="1"/>
    <col min="12" max="12" width="6" style="3" customWidth="1"/>
    <col min="13" max="13" width="7.66666666666667" style="3" customWidth="1"/>
    <col min="14" max="14" width="10.3333333333333" style="3" customWidth="1"/>
    <col min="15" max="15" width="8.55833333333333" style="3" customWidth="1"/>
    <col min="16" max="16" width="5.66666666666667" style="3" customWidth="1"/>
    <col min="17" max="17" width="5.55833333333333" style="3" customWidth="1"/>
    <col min="18" max="18" width="5.44166666666667" style="1" customWidth="1"/>
    <col min="19" max="19" width="5.66666666666667" style="1" customWidth="1"/>
    <col min="20" max="20" width="5.10833333333333" style="1" customWidth="1"/>
    <col min="21" max="21" width="5.89166666666667" style="1" customWidth="1"/>
    <col min="22" max="22" width="5.10833333333333" style="1" customWidth="1"/>
    <col min="23" max="23" width="6.55833333333333" style="1" customWidth="1"/>
    <col min="24" max="24" width="5.55833333333333" style="1" customWidth="1"/>
    <col min="25" max="25" width="7.225" style="1" customWidth="1"/>
    <col min="26" max="26" width="4.775" style="1" customWidth="1"/>
    <col min="27" max="27" width="6.44166666666667" style="1" customWidth="1"/>
    <col min="28" max="29" width="6.66666666666667" style="1" customWidth="1"/>
    <col min="30" max="30" width="7.38333333333333" style="1" customWidth="1"/>
    <col min="31" max="31" width="5.66666666666667" style="1" customWidth="1"/>
    <col min="32" max="35" width="7.38333333333333" style="1" customWidth="1"/>
    <col min="36" max="36" width="5.10833333333333" style="1" customWidth="1"/>
    <col min="37" max="37" width="5.55833333333333" style="1" customWidth="1"/>
    <col min="38" max="38" width="5.33333333333333" style="1" customWidth="1"/>
    <col min="39" max="39" width="6.55833333333333" style="1" customWidth="1"/>
    <col min="40" max="40" width="6.66666666666667" style="1" customWidth="1"/>
    <col min="41" max="42" width="4.55833333333333" style="1" customWidth="1"/>
    <col min="43" max="43" width="5.225" style="1" customWidth="1"/>
    <col min="44" max="46" width="6.66666666666667" style="1" customWidth="1"/>
    <col min="47" max="16384" width="9" style="1"/>
  </cols>
  <sheetData>
    <row r="1" ht="50" customHeight="1" spans="2:46">
      <c r="B1" s="4" t="s">
        <v>22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="1" customFormat="1" ht="65" customHeight="1" spans="1:46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="2" customFormat="1" ht="39" customHeight="1" spans="1:46">
      <c r="A3" s="7"/>
      <c r="B3" s="8" t="s">
        <v>2</v>
      </c>
      <c r="C3" s="9"/>
      <c r="D3" s="9"/>
      <c r="E3" s="9"/>
      <c r="F3" s="9"/>
      <c r="G3" s="9"/>
      <c r="H3" s="10" t="s">
        <v>3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6"/>
      <c r="AB3" s="13" t="s">
        <v>4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="2" customFormat="1" ht="30" customHeight="1" spans="1:46">
      <c r="A4" s="7"/>
      <c r="B4" s="11"/>
      <c r="C4" s="12"/>
      <c r="D4" s="12"/>
      <c r="E4" s="12"/>
      <c r="F4" s="12"/>
      <c r="G4" s="12"/>
      <c r="H4" s="13" t="s">
        <v>5</v>
      </c>
      <c r="I4" s="13"/>
      <c r="J4" s="13"/>
      <c r="K4" s="13" t="s">
        <v>24</v>
      </c>
      <c r="L4" s="13"/>
      <c r="M4" s="13"/>
      <c r="N4" s="13"/>
      <c r="O4" s="13"/>
      <c r="P4" s="13" t="s">
        <v>25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="2" customFormat="1" ht="29" customHeight="1" spans="1:47">
      <c r="A5" s="7"/>
      <c r="B5" s="14"/>
      <c r="C5" s="15"/>
      <c r="D5" s="15"/>
      <c r="E5" s="15"/>
      <c r="F5" s="15"/>
      <c r="G5" s="15"/>
      <c r="H5" s="13"/>
      <c r="I5" s="13"/>
      <c r="J5" s="13"/>
      <c r="K5" s="13"/>
      <c r="L5" s="13"/>
      <c r="M5" s="13"/>
      <c r="N5" s="13"/>
      <c r="O5" s="13"/>
      <c r="P5" s="13" t="s">
        <v>5</v>
      </c>
      <c r="Q5" s="13"/>
      <c r="R5" s="17" t="s">
        <v>7</v>
      </c>
      <c r="S5" s="17"/>
      <c r="T5" s="13" t="s">
        <v>26</v>
      </c>
      <c r="U5" s="13"/>
      <c r="V5" s="13" t="s">
        <v>27</v>
      </c>
      <c r="W5" s="13"/>
      <c r="X5" s="13" t="s">
        <v>28</v>
      </c>
      <c r="Y5" s="13"/>
      <c r="Z5" s="13" t="s">
        <v>12</v>
      </c>
      <c r="AA5" s="13"/>
      <c r="AB5" s="13" t="s">
        <v>5</v>
      </c>
      <c r="AC5" s="13"/>
      <c r="AD5" s="13"/>
      <c r="AE5" s="17" t="s">
        <v>29</v>
      </c>
      <c r="AF5" s="17"/>
      <c r="AG5" s="17"/>
      <c r="AH5" s="17"/>
      <c r="AI5" s="17"/>
      <c r="AJ5" s="17" t="s">
        <v>15</v>
      </c>
      <c r="AK5" s="17"/>
      <c r="AL5" s="17" t="s">
        <v>16</v>
      </c>
      <c r="AM5" s="17"/>
      <c r="AN5" s="17"/>
      <c r="AO5" s="17"/>
      <c r="AP5" s="17"/>
      <c r="AQ5" s="17"/>
      <c r="AR5" s="17"/>
      <c r="AS5" s="17"/>
      <c r="AT5" s="17"/>
      <c r="AU5" s="26"/>
    </row>
    <row r="6" s="2" customFormat="1" ht="22" customHeight="1" spans="1:47">
      <c r="A6" s="7"/>
      <c r="B6" s="13" t="s">
        <v>19</v>
      </c>
      <c r="C6" s="13" t="s">
        <v>20</v>
      </c>
      <c r="D6" s="15" t="s">
        <v>30</v>
      </c>
      <c r="E6" s="15"/>
      <c r="F6" s="15"/>
      <c r="G6" s="15"/>
      <c r="H6" s="13" t="s">
        <v>19</v>
      </c>
      <c r="I6" s="13" t="s">
        <v>20</v>
      </c>
      <c r="J6" s="13" t="s">
        <v>30</v>
      </c>
      <c r="K6" s="15" t="s">
        <v>31</v>
      </c>
      <c r="L6" s="15"/>
      <c r="M6" s="15" t="s">
        <v>30</v>
      </c>
      <c r="N6" s="15"/>
      <c r="O6" s="15"/>
      <c r="P6" s="20" t="s">
        <v>19</v>
      </c>
      <c r="Q6" s="20" t="s">
        <v>32</v>
      </c>
      <c r="R6" s="20" t="s">
        <v>19</v>
      </c>
      <c r="S6" s="23" t="s">
        <v>32</v>
      </c>
      <c r="T6" s="20" t="s">
        <v>19</v>
      </c>
      <c r="U6" s="20" t="s">
        <v>32</v>
      </c>
      <c r="V6" s="20" t="s">
        <v>19</v>
      </c>
      <c r="W6" s="20" t="s">
        <v>32</v>
      </c>
      <c r="X6" s="20" t="s">
        <v>19</v>
      </c>
      <c r="Y6" s="20" t="s">
        <v>32</v>
      </c>
      <c r="Z6" s="20" t="s">
        <v>19</v>
      </c>
      <c r="AA6" s="20" t="s">
        <v>32</v>
      </c>
      <c r="AB6" s="13" t="s">
        <v>19</v>
      </c>
      <c r="AC6" s="13" t="s">
        <v>20</v>
      </c>
      <c r="AD6" s="13" t="s">
        <v>32</v>
      </c>
      <c r="AE6" s="13" t="s">
        <v>19</v>
      </c>
      <c r="AF6" s="13" t="s">
        <v>20</v>
      </c>
      <c r="AG6" s="13" t="s">
        <v>33</v>
      </c>
      <c r="AH6" s="17" t="s">
        <v>34</v>
      </c>
      <c r="AI6" s="17" t="s">
        <v>35</v>
      </c>
      <c r="AJ6" s="13" t="s">
        <v>19</v>
      </c>
      <c r="AK6" s="13" t="s">
        <v>32</v>
      </c>
      <c r="AL6" s="13" t="s">
        <v>5</v>
      </c>
      <c r="AM6" s="13"/>
      <c r="AN6" s="13"/>
      <c r="AO6" s="13" t="s">
        <v>17</v>
      </c>
      <c r="AP6" s="13"/>
      <c r="AQ6" s="13"/>
      <c r="AR6" s="13" t="s">
        <v>18</v>
      </c>
      <c r="AS6" s="13"/>
      <c r="AT6" s="13"/>
      <c r="AU6" s="26"/>
    </row>
    <row r="7" s="2" customFormat="1" ht="44" customHeight="1" spans="1:47">
      <c r="A7" s="7"/>
      <c r="B7" s="13"/>
      <c r="C7" s="13"/>
      <c r="D7" s="16" t="s">
        <v>2</v>
      </c>
      <c r="E7" s="13" t="s">
        <v>36</v>
      </c>
      <c r="F7" s="13" t="s">
        <v>37</v>
      </c>
      <c r="G7" s="17" t="s">
        <v>38</v>
      </c>
      <c r="H7" s="13"/>
      <c r="I7" s="13"/>
      <c r="J7" s="13"/>
      <c r="K7" s="13" t="s">
        <v>19</v>
      </c>
      <c r="L7" s="13" t="s">
        <v>20</v>
      </c>
      <c r="M7" s="16" t="s">
        <v>2</v>
      </c>
      <c r="N7" s="13" t="s">
        <v>36</v>
      </c>
      <c r="O7" s="17" t="s">
        <v>39</v>
      </c>
      <c r="P7" s="21"/>
      <c r="Q7" s="21"/>
      <c r="R7" s="21"/>
      <c r="S7" s="24"/>
      <c r="T7" s="21"/>
      <c r="U7" s="21"/>
      <c r="V7" s="21"/>
      <c r="W7" s="21"/>
      <c r="X7" s="21"/>
      <c r="Y7" s="21"/>
      <c r="Z7" s="21"/>
      <c r="AA7" s="21"/>
      <c r="AB7" s="13"/>
      <c r="AC7" s="13"/>
      <c r="AD7" s="13"/>
      <c r="AE7" s="13"/>
      <c r="AF7" s="13"/>
      <c r="AG7" s="13"/>
      <c r="AH7" s="17"/>
      <c r="AI7" s="17"/>
      <c r="AJ7" s="13"/>
      <c r="AK7" s="13"/>
      <c r="AL7" s="13" t="s">
        <v>19</v>
      </c>
      <c r="AM7" s="13" t="s">
        <v>20</v>
      </c>
      <c r="AN7" s="13" t="s">
        <v>32</v>
      </c>
      <c r="AO7" s="13" t="s">
        <v>19</v>
      </c>
      <c r="AP7" s="13" t="s">
        <v>20</v>
      </c>
      <c r="AQ7" s="13" t="s">
        <v>32</v>
      </c>
      <c r="AR7" s="13" t="s">
        <v>19</v>
      </c>
      <c r="AS7" s="13" t="s">
        <v>20</v>
      </c>
      <c r="AT7" s="13" t="s">
        <v>32</v>
      </c>
      <c r="AU7" s="26"/>
    </row>
    <row r="8" s="2" customFormat="1" ht="53" customHeight="1" spans="1:47">
      <c r="A8" s="7" t="s">
        <v>2</v>
      </c>
      <c r="B8" s="18">
        <f>SUM(B9:B9)</f>
        <v>1050</v>
      </c>
      <c r="C8" s="18">
        <f t="shared" ref="C8:AU8" si="0">SUM(C9:C9)</f>
        <v>69835</v>
      </c>
      <c r="D8" s="18">
        <f t="shared" si="0"/>
        <v>3109250</v>
      </c>
      <c r="E8" s="18">
        <f t="shared" si="0"/>
        <v>1099700</v>
      </c>
      <c r="F8" s="18">
        <f t="shared" si="0"/>
        <v>1649550</v>
      </c>
      <c r="G8" s="18">
        <f t="shared" si="0"/>
        <v>360000</v>
      </c>
      <c r="H8" s="18">
        <f t="shared" si="0"/>
        <v>300</v>
      </c>
      <c r="I8" s="18">
        <f t="shared" si="0"/>
        <v>37985</v>
      </c>
      <c r="J8" s="18">
        <f t="shared" si="0"/>
        <v>1899250</v>
      </c>
      <c r="K8" s="18">
        <f t="shared" si="0"/>
        <v>300</v>
      </c>
      <c r="L8" s="18">
        <f t="shared" si="0"/>
        <v>37985</v>
      </c>
      <c r="M8" s="18">
        <f t="shared" si="0"/>
        <v>1899250</v>
      </c>
      <c r="N8" s="18">
        <f t="shared" si="0"/>
        <v>759700</v>
      </c>
      <c r="O8" s="18">
        <f t="shared" si="0"/>
        <v>1139550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750</v>
      </c>
      <c r="AC8" s="18">
        <f t="shared" si="0"/>
        <v>31850</v>
      </c>
      <c r="AD8" s="18">
        <f t="shared" si="0"/>
        <v>1210000</v>
      </c>
      <c r="AE8" s="18">
        <f t="shared" si="0"/>
        <v>300</v>
      </c>
      <c r="AF8" s="18">
        <f t="shared" si="0"/>
        <v>17000</v>
      </c>
      <c r="AG8" s="18">
        <f t="shared" si="0"/>
        <v>850000</v>
      </c>
      <c r="AH8" s="18">
        <f t="shared" si="0"/>
        <v>340000</v>
      </c>
      <c r="AI8" s="18">
        <f t="shared" si="0"/>
        <v>510000</v>
      </c>
      <c r="AJ8" s="18">
        <f t="shared" si="0"/>
        <v>0</v>
      </c>
      <c r="AK8" s="18">
        <f t="shared" si="0"/>
        <v>0</v>
      </c>
      <c r="AL8" s="18">
        <f t="shared" si="0"/>
        <v>450</v>
      </c>
      <c r="AM8" s="18">
        <f t="shared" si="0"/>
        <v>14850</v>
      </c>
      <c r="AN8" s="18">
        <f t="shared" si="0"/>
        <v>360000</v>
      </c>
      <c r="AO8" s="18">
        <f t="shared" si="0"/>
        <v>0</v>
      </c>
      <c r="AP8" s="18">
        <f t="shared" si="0"/>
        <v>0</v>
      </c>
      <c r="AQ8" s="18">
        <f t="shared" si="0"/>
        <v>0</v>
      </c>
      <c r="AR8" s="18">
        <f t="shared" si="0"/>
        <v>450</v>
      </c>
      <c r="AS8" s="18">
        <f t="shared" si="0"/>
        <v>14850</v>
      </c>
      <c r="AT8" s="18">
        <f t="shared" si="0"/>
        <v>360000</v>
      </c>
      <c r="AU8" s="26"/>
    </row>
    <row r="9" s="2" customFormat="1" ht="53" customHeight="1" spans="1:47">
      <c r="A9" s="7" t="s">
        <v>21</v>
      </c>
      <c r="B9" s="18">
        <f>H9+AB9</f>
        <v>1050</v>
      </c>
      <c r="C9" s="7">
        <f>I9+AC9</f>
        <v>69835</v>
      </c>
      <c r="D9" s="18">
        <f>E9+F9+G9</f>
        <v>3109250</v>
      </c>
      <c r="E9" s="7">
        <f>N9+AH9</f>
        <v>1099700</v>
      </c>
      <c r="F9" s="7">
        <f>O9+AI9</f>
        <v>1649550</v>
      </c>
      <c r="G9" s="18">
        <f>AN9</f>
        <v>360000</v>
      </c>
      <c r="H9" s="18">
        <f>K9+R9+T9+V9+X9+Z9</f>
        <v>300</v>
      </c>
      <c r="I9" s="7">
        <v>37985</v>
      </c>
      <c r="J9" s="7">
        <f>M9+Q9</f>
        <v>1899250</v>
      </c>
      <c r="K9" s="22">
        <v>300</v>
      </c>
      <c r="L9" s="7">
        <v>37985</v>
      </c>
      <c r="M9" s="7">
        <f>N9+O9</f>
        <v>1899250</v>
      </c>
      <c r="N9" s="7">
        <f>L9*20</f>
        <v>759700</v>
      </c>
      <c r="O9" s="7">
        <f>L9*30</f>
        <v>1139550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25"/>
      <c r="AB9" s="25">
        <f>AE9+AJ9+AL9</f>
        <v>750</v>
      </c>
      <c r="AC9" s="25">
        <f>AF9+AM9</f>
        <v>31850</v>
      </c>
      <c r="AD9" s="25">
        <f>AG9+AK9+AN9</f>
        <v>1210000</v>
      </c>
      <c r="AE9" s="25">
        <v>300</v>
      </c>
      <c r="AF9" s="25">
        <v>17000</v>
      </c>
      <c r="AG9" s="25">
        <f>AH9+AI9</f>
        <v>850000</v>
      </c>
      <c r="AH9" s="25">
        <f>AF9*20</f>
        <v>340000</v>
      </c>
      <c r="AI9" s="25">
        <f>AF9*30</f>
        <v>510000</v>
      </c>
      <c r="AJ9" s="7"/>
      <c r="AK9" s="7"/>
      <c r="AL9" s="7">
        <f>AO9+AR9</f>
        <v>450</v>
      </c>
      <c r="AM9" s="7">
        <f>AP9+AS9</f>
        <v>14850</v>
      </c>
      <c r="AN9" s="7">
        <f>AQ9+AT9</f>
        <v>360000</v>
      </c>
      <c r="AO9" s="7"/>
      <c r="AP9" s="7"/>
      <c r="AQ9" s="7"/>
      <c r="AR9" s="7">
        <v>450</v>
      </c>
      <c r="AS9" s="7">
        <v>14850</v>
      </c>
      <c r="AT9" s="7">
        <f>AR9*800</f>
        <v>360000</v>
      </c>
      <c r="AU9" s="26"/>
    </row>
  </sheetData>
  <mergeCells count="52">
    <mergeCell ref="B1:AT1"/>
    <mergeCell ref="A2:AT2"/>
    <mergeCell ref="H3:AA3"/>
    <mergeCell ref="P4:AA4"/>
    <mergeCell ref="P5:Q5"/>
    <mergeCell ref="R5:S5"/>
    <mergeCell ref="T5:U5"/>
    <mergeCell ref="V5:W5"/>
    <mergeCell ref="X5:Y5"/>
    <mergeCell ref="Z5:AA5"/>
    <mergeCell ref="AB5:AD5"/>
    <mergeCell ref="AE5:AI5"/>
    <mergeCell ref="AJ5:AK5"/>
    <mergeCell ref="AL5:AT5"/>
    <mergeCell ref="D6:G6"/>
    <mergeCell ref="K6:L6"/>
    <mergeCell ref="M6:O6"/>
    <mergeCell ref="AL6:AN6"/>
    <mergeCell ref="AO6:AQ6"/>
    <mergeCell ref="AR6:AT6"/>
    <mergeCell ref="A3:A7"/>
    <mergeCell ref="B6:B7"/>
    <mergeCell ref="C6:C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B3:G5"/>
    <mergeCell ref="H4:J5"/>
    <mergeCell ref="K4:O5"/>
    <mergeCell ref="AB3:AT4"/>
  </mergeCells>
  <pageMargins left="0.751388888888889" right="0.0777777777777778" top="1" bottom="1" header="0.5" footer="0.5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任务分解表</vt:lpstr>
      <vt:lpstr>不出资金概算表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2021-08-09T03:28:00Z</dcterms:created>
  <dcterms:modified xsi:type="dcterms:W3CDTF">2021-08-22T09:13:06Z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FFB6F79AE6EF4F2EA7AFD098A333E6A6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