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  (中央财政资金)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<sst xmlns="http://schemas.openxmlformats.org/spreadsheetml/2006/main" count="55" uniqueCount="35">
  <si>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附件2</t>
  </si>
  <si>
    <t xml:space="preserve">     沙坡头区2020年营造林工程检查验收及资金兑付汇总表（中央财政资金）</t>
  </si>
  <si>
    <t>沙坡头区</t>
  </si>
  <si>
    <t>单位：亩、元</t>
  </si>
  <si>
    <t>单位</t>
  </si>
  <si>
    <t>资金合计</t>
  </si>
  <si>
    <t>面积总计</t>
  </si>
  <si>
    <t>乔木林</t>
  </si>
  <si>
    <t>未成林补植补造</t>
  </si>
  <si>
    <t>退化林分修复</t>
  </si>
  <si>
    <t>项目管理费用</t>
  </si>
  <si>
    <t>绿网提升</t>
  </si>
  <si>
    <t>生态经济林</t>
  </si>
  <si>
    <t>小计</t>
  </si>
  <si>
    <t>农田林网</t>
  </si>
  <si>
    <t>村庄绿化</t>
  </si>
  <si>
    <t>苹果</t>
  </si>
  <si>
    <t>枣树</t>
  </si>
  <si>
    <t>樱桃</t>
  </si>
  <si>
    <t>核桃及其它</t>
  </si>
  <si>
    <t>面积</t>
  </si>
  <si>
    <t>资金</t>
  </si>
  <si>
    <t>合计</t>
  </si>
  <si>
    <t>永康镇</t>
  </si>
  <si>
    <t>宣和镇</t>
  </si>
  <si>
    <t>东园镇</t>
  </si>
  <si>
    <t>迎水桥镇</t>
  </si>
  <si>
    <t>兴仁镇</t>
  </si>
  <si>
    <t>香山乡</t>
  </si>
  <si>
    <t>常乐镇</t>
  </si>
  <si>
    <t>镇罗镇</t>
  </si>
  <si>
    <t>柔远镇</t>
  </si>
  <si>
    <t>中冶美利</t>
  </si>
  <si>
    <t>林技中心</t>
  </si>
  <si>
    <t>说明：中央财政资金230万元。中央财政资金，乡镇直接补助标准元400元/亩（经济林）、490元/亩（绿网提升），中冶美利190元/亩；剩余间接管理费用57720元。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</si>
</sst>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;[Red]0.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20"/>
      <name val="黑体"/>
      <family val="3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5" fillId="0" borderId="0">
      <alignment vertical="center"/>
      <protection/>
    </xf>
    <xf numFmtId="0" fontId="14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9" fillId="2" borderId="5" applyNumberFormat="0" applyAlignment="0" applyProtection="0"/>
    <xf numFmtId="0" fontId="20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28" fillId="0" borderId="8" applyNumberFormat="0" applyFill="0" applyAlignment="0" applyProtection="0"/>
    <xf numFmtId="0" fontId="17" fillId="9" borderId="0" applyNumberFormat="0" applyBorder="0" applyAlignment="0" applyProtection="0"/>
    <xf numFmtId="0" fontId="13" fillId="11" borderId="0" applyNumberFormat="0" applyBorder="0" applyAlignment="0" applyProtection="0"/>
    <xf numFmtId="0" fontId="5" fillId="0" borderId="0">
      <alignment vertical="center"/>
      <protection/>
    </xf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65" applyFont="1" applyFill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1" fillId="0" borderId="0" xfId="65" applyFont="1" applyFill="1" applyBorder="1" applyAlignment="1">
      <alignment horizontal="left" vertical="center" wrapText="1"/>
      <protection/>
    </xf>
    <xf numFmtId="0" fontId="1" fillId="0" borderId="0" xfId="65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  <xf numFmtId="176" fontId="8" fillId="0" borderId="9" xfId="65" applyNumberFormat="1" applyFont="1" applyFill="1" applyBorder="1" applyAlignment="1">
      <alignment horizontal="center" vertical="center" wrapText="1"/>
      <protection/>
    </xf>
    <xf numFmtId="177" fontId="8" fillId="0" borderId="9" xfId="65" applyNumberFormat="1" applyFont="1" applyFill="1" applyBorder="1" applyAlignment="1">
      <alignment horizontal="center" vertical="center" wrapText="1"/>
      <protection/>
    </xf>
    <xf numFmtId="177" fontId="9" fillId="0" borderId="9" xfId="65" applyNumberFormat="1" applyFont="1" applyFill="1" applyBorder="1" applyAlignment="1">
      <alignment horizontal="center" vertical="center" wrapText="1"/>
      <protection/>
    </xf>
    <xf numFmtId="0" fontId="10" fillId="0" borderId="9" xfId="65" applyFont="1" applyFill="1" applyBorder="1" applyAlignment="1">
      <alignment horizontal="center" vertical="center" wrapText="1"/>
      <protection/>
    </xf>
    <xf numFmtId="177" fontId="9" fillId="0" borderId="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" fillId="0" borderId="0" xfId="65" applyFont="1" applyFill="1" applyAlignment="1">
      <alignment horizontal="left" vertical="center" wrapText="1"/>
      <protection/>
    </xf>
    <xf numFmtId="0" fontId="11" fillId="0" borderId="0" xfId="65" applyFont="1" applyFill="1" applyBorder="1" applyAlignment="1">
      <alignment vertical="center"/>
      <protection/>
    </xf>
    <xf numFmtId="0" fontId="1" fillId="0" borderId="0" xfId="65" applyFont="1" applyFill="1" applyAlignment="1">
      <alignment vertical="center" wrapText="1"/>
      <protection/>
    </xf>
    <xf numFmtId="0" fontId="11" fillId="0" borderId="0" xfId="65" applyFont="1" applyFill="1" applyBorder="1" applyAlignment="1">
      <alignment horizontal="left" vertical="center"/>
      <protection/>
    </xf>
    <xf numFmtId="177" fontId="10" fillId="0" borderId="9" xfId="65" applyNumberFormat="1" applyFont="1" applyFill="1" applyBorder="1" applyAlignment="1">
      <alignment horizontal="center" vertical="center" wrapText="1"/>
      <protection/>
    </xf>
    <xf numFmtId="177" fontId="9" fillId="0" borderId="9" xfId="66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65" applyFont="1" applyFill="1" applyAlignment="1">
      <alignment horizontal="right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8 2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1_Sheet4" xfId="66"/>
    <cellStyle name="常规_永康经济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Zeros="0" tabSelected="1" zoomScaleSheetLayoutView="100" workbookViewId="0" topLeftCell="A1">
      <selection activeCell="A10" sqref="A10:IV21"/>
    </sheetView>
  </sheetViews>
  <sheetFormatPr defaultColWidth="9.00390625" defaultRowHeight="13.5"/>
  <cols>
    <col min="1" max="1" width="7.25390625" style="5" customWidth="1"/>
    <col min="2" max="2" width="9.375" style="5" customWidth="1"/>
    <col min="3" max="3" width="6.50390625" style="5" customWidth="1"/>
    <col min="4" max="4" width="5.375" style="5" customWidth="1"/>
    <col min="5" max="5" width="7.50390625" style="5" customWidth="1"/>
    <col min="6" max="6" width="4.625" style="5" customWidth="1"/>
    <col min="7" max="7" width="8.125" style="5" customWidth="1"/>
    <col min="8" max="8" width="4.875" style="5" customWidth="1"/>
    <col min="9" max="9" width="7.50390625" style="5" customWidth="1"/>
    <col min="10" max="10" width="5.375" style="5" customWidth="1"/>
    <col min="11" max="11" width="7.25390625" style="5" customWidth="1"/>
    <col min="12" max="12" width="5.00390625" style="5" customWidth="1"/>
    <col min="13" max="13" width="6.875" style="5" customWidth="1"/>
    <col min="14" max="14" width="4.25390625" style="5" customWidth="1"/>
    <col min="15" max="15" width="5.75390625" style="5" customWidth="1"/>
    <col min="16" max="16" width="4.25390625" style="5" customWidth="1"/>
    <col min="17" max="17" width="6.25390625" style="5" customWidth="1"/>
    <col min="18" max="18" width="4.50390625" style="5" customWidth="1"/>
    <col min="19" max="19" width="6.625" style="5" customWidth="1"/>
    <col min="20" max="20" width="5.25390625" style="5" customWidth="1"/>
    <col min="21" max="21" width="7.00390625" style="5" customWidth="1"/>
    <col min="22" max="22" width="5.375" style="5" customWidth="1"/>
    <col min="23" max="23" width="6.25390625" style="5" customWidth="1"/>
    <col min="24" max="24" width="5.875" style="5" customWidth="1"/>
    <col min="25" max="16384" width="9.00390625" style="5" customWidth="1"/>
  </cols>
  <sheetData>
    <row r="1" spans="1:2" ht="18.75">
      <c r="A1" s="6" t="s">
        <v>0</v>
      </c>
      <c r="B1" s="7"/>
    </row>
    <row r="2" spans="1:24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2" ht="3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4" ht="15" customHeight="1">
      <c r="A4" s="10" t="s">
        <v>2</v>
      </c>
      <c r="B4" s="10"/>
      <c r="C4" s="10"/>
      <c r="D4" s="10"/>
      <c r="E4" s="10"/>
      <c r="F4" s="10"/>
      <c r="G4" s="10"/>
      <c r="H4" s="10"/>
      <c r="I4" s="21"/>
      <c r="J4" s="11"/>
      <c r="K4" s="11"/>
      <c r="L4" s="22"/>
      <c r="M4" s="22"/>
      <c r="N4" s="22"/>
      <c r="O4" s="22"/>
      <c r="P4" s="22"/>
      <c r="Q4" s="22"/>
      <c r="R4" s="22"/>
      <c r="S4" s="22"/>
      <c r="T4" s="22"/>
      <c r="U4" s="28" t="s">
        <v>3</v>
      </c>
      <c r="V4" s="28"/>
      <c r="W4" s="28"/>
      <c r="X4" s="28"/>
    </row>
    <row r="5" spans="1:22" ht="9" customHeight="1">
      <c r="A5" s="11"/>
      <c r="B5" s="11"/>
      <c r="C5" s="11"/>
      <c r="D5" s="11"/>
      <c r="E5" s="11"/>
      <c r="F5" s="11"/>
      <c r="G5" s="11"/>
      <c r="H5" s="11"/>
      <c r="I5" s="23"/>
      <c r="J5" s="11"/>
      <c r="K5" s="11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4" ht="20.25" customHeight="1">
      <c r="A6" s="12" t="s">
        <v>4</v>
      </c>
      <c r="B6" s="12" t="s">
        <v>5</v>
      </c>
      <c r="C6" s="12" t="s">
        <v>6</v>
      </c>
      <c r="D6" s="13" t="s">
        <v>7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 t="s">
        <v>8</v>
      </c>
      <c r="U6" s="13"/>
      <c r="V6" s="13" t="s">
        <v>9</v>
      </c>
      <c r="W6" s="13"/>
      <c r="X6" s="13" t="s">
        <v>10</v>
      </c>
    </row>
    <row r="7" spans="1:24" ht="18" customHeight="1">
      <c r="A7" s="12"/>
      <c r="B7" s="12"/>
      <c r="C7" s="12"/>
      <c r="D7" s="13" t="s">
        <v>11</v>
      </c>
      <c r="E7" s="13"/>
      <c r="F7" s="13"/>
      <c r="G7" s="13"/>
      <c r="H7" s="13"/>
      <c r="I7" s="13"/>
      <c r="J7" s="13" t="s">
        <v>12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1" customFormat="1" ht="18" customHeight="1">
      <c r="A8" s="12"/>
      <c r="B8" s="12"/>
      <c r="C8" s="12"/>
      <c r="D8" s="12" t="s">
        <v>13</v>
      </c>
      <c r="E8" s="12"/>
      <c r="F8" s="12" t="s">
        <v>14</v>
      </c>
      <c r="G8" s="12"/>
      <c r="H8" s="12" t="s">
        <v>15</v>
      </c>
      <c r="I8" s="12"/>
      <c r="J8" s="12" t="s">
        <v>13</v>
      </c>
      <c r="K8" s="12"/>
      <c r="L8" s="12" t="s">
        <v>16</v>
      </c>
      <c r="M8" s="12"/>
      <c r="N8" s="12" t="s">
        <v>17</v>
      </c>
      <c r="O8" s="12"/>
      <c r="P8" s="12" t="s">
        <v>18</v>
      </c>
      <c r="Q8" s="12"/>
      <c r="R8" s="12" t="s">
        <v>19</v>
      </c>
      <c r="S8" s="12"/>
      <c r="T8" s="13"/>
      <c r="U8" s="13"/>
      <c r="V8" s="13"/>
      <c r="W8" s="13"/>
      <c r="X8" s="13"/>
    </row>
    <row r="9" spans="1:25" s="2" customFormat="1" ht="18" customHeight="1">
      <c r="A9" s="12"/>
      <c r="B9" s="12"/>
      <c r="C9" s="12"/>
      <c r="D9" s="12" t="s">
        <v>20</v>
      </c>
      <c r="E9" s="12" t="s">
        <v>21</v>
      </c>
      <c r="F9" s="12" t="s">
        <v>20</v>
      </c>
      <c r="G9" s="12" t="s">
        <v>21</v>
      </c>
      <c r="H9" s="12" t="s">
        <v>20</v>
      </c>
      <c r="I9" s="12" t="s">
        <v>21</v>
      </c>
      <c r="J9" s="12" t="s">
        <v>20</v>
      </c>
      <c r="K9" s="12" t="s">
        <v>21</v>
      </c>
      <c r="L9" s="12" t="s">
        <v>20</v>
      </c>
      <c r="M9" s="12" t="s">
        <v>21</v>
      </c>
      <c r="N9" s="12" t="s">
        <v>20</v>
      </c>
      <c r="O9" s="12" t="s">
        <v>21</v>
      </c>
      <c r="P9" s="12" t="s">
        <v>20</v>
      </c>
      <c r="Q9" s="12" t="s">
        <v>21</v>
      </c>
      <c r="R9" s="12" t="s">
        <v>20</v>
      </c>
      <c r="S9" s="12" t="s">
        <v>21</v>
      </c>
      <c r="T9" s="13" t="s">
        <v>20</v>
      </c>
      <c r="U9" s="29" t="s">
        <v>21</v>
      </c>
      <c r="V9" s="13" t="s">
        <v>20</v>
      </c>
      <c r="W9" s="29" t="s">
        <v>21</v>
      </c>
      <c r="X9" s="29" t="s">
        <v>21</v>
      </c>
      <c r="Y9" s="30"/>
    </row>
    <row r="10" spans="1:24" s="3" customFormat="1" ht="21" customHeight="1">
      <c r="A10" s="14" t="s">
        <v>22</v>
      </c>
      <c r="B10" s="14">
        <f aca="true" t="shared" si="0" ref="B10:B21">E10+K10+U10+W10+X10</f>
        <v>2300000</v>
      </c>
      <c r="C10" s="15">
        <f aca="true" t="shared" si="1" ref="C10:C21">D10+J10+T10+V10</f>
        <v>7476.200000000001</v>
      </c>
      <c r="D10" s="16">
        <f aca="true" t="shared" si="2" ref="D10:D21">F10+H10</f>
        <v>1020</v>
      </c>
      <c r="E10" s="16">
        <f aca="true" t="shared" si="3" ref="E10:E19">G10+I10</f>
        <v>499800</v>
      </c>
      <c r="F10" s="16">
        <f aca="true" t="shared" si="4" ref="F10:I10">SUM(F11:F20)</f>
        <v>749.7</v>
      </c>
      <c r="G10" s="16">
        <f t="shared" si="4"/>
        <v>367353</v>
      </c>
      <c r="H10" s="16">
        <f t="shared" si="4"/>
        <v>270.3</v>
      </c>
      <c r="I10" s="16">
        <f t="shared" si="4"/>
        <v>132447</v>
      </c>
      <c r="J10" s="16">
        <f aca="true" t="shared" si="5" ref="J10:J21">L10+N10+P10+R10</f>
        <v>2456.2000000000003</v>
      </c>
      <c r="K10" s="16">
        <f aca="true" t="shared" si="6" ref="K10:K20">M10+O10+Q10+S10</f>
        <v>982480</v>
      </c>
      <c r="L10" s="16">
        <f aca="true" t="shared" si="7" ref="L10:S10">SUM(L11:L20)</f>
        <v>2337</v>
      </c>
      <c r="M10" s="16">
        <f t="shared" si="7"/>
        <v>934800</v>
      </c>
      <c r="N10" s="16">
        <f t="shared" si="7"/>
        <v>28.8</v>
      </c>
      <c r="O10" s="16">
        <f t="shared" si="7"/>
        <v>11520</v>
      </c>
      <c r="P10" s="16">
        <f t="shared" si="7"/>
        <v>18.3</v>
      </c>
      <c r="Q10" s="16">
        <f t="shared" si="7"/>
        <v>7320</v>
      </c>
      <c r="R10" s="16">
        <f t="shared" si="7"/>
        <v>72.1</v>
      </c>
      <c r="S10" s="16">
        <f t="shared" si="7"/>
        <v>28840</v>
      </c>
      <c r="T10" s="16">
        <v>3000</v>
      </c>
      <c r="U10" s="16">
        <f>SUM(U11:U20)</f>
        <v>570000</v>
      </c>
      <c r="V10" s="16">
        <f>SUM(V11:V20)</f>
        <v>1000</v>
      </c>
      <c r="W10" s="26">
        <f>SUM(W11:W21)</f>
        <v>190000</v>
      </c>
      <c r="X10" s="26">
        <v>57720</v>
      </c>
    </row>
    <row r="11" spans="1:24" s="4" customFormat="1" ht="21" customHeight="1">
      <c r="A11" s="17" t="s">
        <v>23</v>
      </c>
      <c r="B11" s="14">
        <f t="shared" si="0"/>
        <v>816504</v>
      </c>
      <c r="C11" s="15">
        <f t="shared" si="1"/>
        <v>2036.3999999999999</v>
      </c>
      <c r="D11" s="16">
        <f t="shared" si="2"/>
        <v>21.6</v>
      </c>
      <c r="E11" s="16">
        <f t="shared" si="3"/>
        <v>10584</v>
      </c>
      <c r="F11" s="16">
        <v>21.6</v>
      </c>
      <c r="G11" s="16">
        <f>F11*490</f>
        <v>10584</v>
      </c>
      <c r="H11" s="16"/>
      <c r="I11" s="16">
        <f>H11*490</f>
        <v>0</v>
      </c>
      <c r="J11" s="16">
        <f t="shared" si="5"/>
        <v>2014.8</v>
      </c>
      <c r="K11" s="16">
        <f t="shared" si="6"/>
        <v>805920</v>
      </c>
      <c r="L11" s="25">
        <v>1943</v>
      </c>
      <c r="M11" s="25">
        <f aca="true" t="shared" si="8" ref="M11:M14">L11*400</f>
        <v>777200</v>
      </c>
      <c r="N11" s="25"/>
      <c r="O11" s="25">
        <f>N11*2450</f>
        <v>0</v>
      </c>
      <c r="P11" s="25">
        <v>18.3</v>
      </c>
      <c r="Q11" s="25">
        <f>P11*400</f>
        <v>7320</v>
      </c>
      <c r="R11" s="16">
        <v>53.5</v>
      </c>
      <c r="S11" s="16">
        <f>R11*400</f>
        <v>21400</v>
      </c>
      <c r="T11" s="16"/>
      <c r="U11" s="16"/>
      <c r="V11" s="16"/>
      <c r="W11" s="26"/>
      <c r="X11" s="26"/>
    </row>
    <row r="12" spans="1:24" s="4" customFormat="1" ht="21" customHeight="1">
      <c r="A12" s="17" t="s">
        <v>24</v>
      </c>
      <c r="B12" s="14">
        <f t="shared" si="0"/>
        <v>337208</v>
      </c>
      <c r="C12" s="15">
        <f t="shared" si="1"/>
        <v>767.6</v>
      </c>
      <c r="D12" s="16">
        <f t="shared" si="2"/>
        <v>335.2</v>
      </c>
      <c r="E12" s="16">
        <f t="shared" si="3"/>
        <v>164248</v>
      </c>
      <c r="F12" s="16">
        <v>284.8</v>
      </c>
      <c r="G12" s="16">
        <f aca="true" t="shared" si="9" ref="G12:G19">F12*490</f>
        <v>139552</v>
      </c>
      <c r="H12" s="16">
        <v>50.4</v>
      </c>
      <c r="I12" s="16">
        <f aca="true" t="shared" si="10" ref="I12:I19">H12*490</f>
        <v>24696</v>
      </c>
      <c r="J12" s="16">
        <f t="shared" si="5"/>
        <v>432.40000000000003</v>
      </c>
      <c r="K12" s="16">
        <f t="shared" si="6"/>
        <v>172960</v>
      </c>
      <c r="L12" s="25">
        <v>394</v>
      </c>
      <c r="M12" s="25">
        <f t="shared" si="8"/>
        <v>157600</v>
      </c>
      <c r="N12" s="25">
        <v>19.8</v>
      </c>
      <c r="O12" s="25">
        <f aca="true" t="shared" si="11" ref="O12:O21">N12*400</f>
        <v>7920</v>
      </c>
      <c r="P12" s="25"/>
      <c r="Q12" s="25"/>
      <c r="R12" s="16">
        <v>18.6</v>
      </c>
      <c r="S12" s="16">
        <f>R12*400</f>
        <v>7440.000000000001</v>
      </c>
      <c r="T12" s="16"/>
      <c r="U12" s="16"/>
      <c r="V12" s="16"/>
      <c r="W12" s="26"/>
      <c r="X12" s="26"/>
    </row>
    <row r="13" spans="1:24" ht="21" customHeight="1">
      <c r="A13" s="17" t="s">
        <v>25</v>
      </c>
      <c r="B13" s="14">
        <f t="shared" si="0"/>
        <v>81879</v>
      </c>
      <c r="C13" s="15">
        <f t="shared" si="1"/>
        <v>167.10000000000002</v>
      </c>
      <c r="D13" s="16">
        <f t="shared" si="2"/>
        <v>167.10000000000002</v>
      </c>
      <c r="E13" s="16">
        <f t="shared" si="3"/>
        <v>81879</v>
      </c>
      <c r="F13" s="16">
        <v>116.4</v>
      </c>
      <c r="G13" s="16">
        <f t="shared" si="9"/>
        <v>57036</v>
      </c>
      <c r="H13" s="16">
        <v>50.7</v>
      </c>
      <c r="I13" s="16">
        <f t="shared" si="10"/>
        <v>24843</v>
      </c>
      <c r="J13" s="16">
        <f t="shared" si="5"/>
        <v>0</v>
      </c>
      <c r="K13" s="16">
        <f t="shared" si="6"/>
        <v>0</v>
      </c>
      <c r="L13" s="25"/>
      <c r="M13" s="25">
        <f t="shared" si="8"/>
        <v>0</v>
      </c>
      <c r="N13" s="25"/>
      <c r="O13" s="25">
        <f t="shared" si="11"/>
        <v>0</v>
      </c>
      <c r="P13" s="25"/>
      <c r="Q13" s="25"/>
      <c r="R13" s="25"/>
      <c r="S13" s="16"/>
      <c r="T13" s="16"/>
      <c r="U13" s="16"/>
      <c r="V13" s="16"/>
      <c r="W13" s="26"/>
      <c r="X13" s="26"/>
    </row>
    <row r="14" spans="1:24" s="4" customFormat="1" ht="21" customHeight="1">
      <c r="A14" s="17" t="s">
        <v>26</v>
      </c>
      <c r="B14" s="14">
        <f t="shared" si="0"/>
        <v>67349</v>
      </c>
      <c r="C14" s="15">
        <f t="shared" si="1"/>
        <v>139.1</v>
      </c>
      <c r="D14" s="16">
        <f t="shared" si="2"/>
        <v>130.1</v>
      </c>
      <c r="E14" s="16">
        <f t="shared" si="3"/>
        <v>63749</v>
      </c>
      <c r="F14" s="16">
        <v>72.1</v>
      </c>
      <c r="G14" s="16">
        <f t="shared" si="9"/>
        <v>35329</v>
      </c>
      <c r="H14" s="16">
        <v>58</v>
      </c>
      <c r="I14" s="16">
        <f t="shared" si="10"/>
        <v>28420</v>
      </c>
      <c r="J14" s="16">
        <f t="shared" si="5"/>
        <v>9</v>
      </c>
      <c r="K14" s="16">
        <f t="shared" si="6"/>
        <v>3600</v>
      </c>
      <c r="L14" s="26"/>
      <c r="M14" s="25">
        <f t="shared" si="8"/>
        <v>0</v>
      </c>
      <c r="N14" s="26">
        <v>9</v>
      </c>
      <c r="O14" s="25">
        <f t="shared" si="11"/>
        <v>3600</v>
      </c>
      <c r="P14" s="26"/>
      <c r="Q14" s="25"/>
      <c r="R14" s="26"/>
      <c r="S14" s="16"/>
      <c r="T14" s="16"/>
      <c r="U14" s="16"/>
      <c r="V14" s="16"/>
      <c r="W14" s="26"/>
      <c r="X14" s="26"/>
    </row>
    <row r="15" spans="1:24" s="4" customFormat="1" ht="21" customHeight="1">
      <c r="A15" s="17" t="s">
        <v>27</v>
      </c>
      <c r="B15" s="14">
        <f t="shared" si="0"/>
        <v>52773</v>
      </c>
      <c r="C15" s="15">
        <f t="shared" si="1"/>
        <v>107.7</v>
      </c>
      <c r="D15" s="16">
        <f t="shared" si="2"/>
        <v>107.7</v>
      </c>
      <c r="E15" s="16">
        <f t="shared" si="3"/>
        <v>52773</v>
      </c>
      <c r="F15" s="16">
        <v>92.5</v>
      </c>
      <c r="G15" s="16">
        <f t="shared" si="9"/>
        <v>45325</v>
      </c>
      <c r="H15" s="16">
        <v>15.2</v>
      </c>
      <c r="I15" s="16">
        <f t="shared" si="10"/>
        <v>7448</v>
      </c>
      <c r="J15" s="16">
        <f t="shared" si="5"/>
        <v>0</v>
      </c>
      <c r="K15" s="16">
        <f t="shared" si="6"/>
        <v>0</v>
      </c>
      <c r="L15" s="25"/>
      <c r="M15" s="25"/>
      <c r="N15" s="25"/>
      <c r="O15" s="25">
        <f t="shared" si="11"/>
        <v>0</v>
      </c>
      <c r="P15" s="25"/>
      <c r="Q15" s="25"/>
      <c r="R15" s="16"/>
      <c r="S15" s="16"/>
      <c r="T15" s="16"/>
      <c r="U15" s="16"/>
      <c r="V15" s="16"/>
      <c r="W15" s="26"/>
      <c r="X15" s="26"/>
    </row>
    <row r="16" spans="1:24" s="4" customFormat="1" ht="21" customHeight="1">
      <c r="A16" s="17" t="s">
        <v>28</v>
      </c>
      <c r="B16" s="14">
        <f t="shared" si="0"/>
        <v>47579</v>
      </c>
      <c r="C16" s="15">
        <f t="shared" si="1"/>
        <v>97.1</v>
      </c>
      <c r="D16" s="16">
        <f t="shared" si="2"/>
        <v>97.1</v>
      </c>
      <c r="E16" s="16">
        <f t="shared" si="3"/>
        <v>47579</v>
      </c>
      <c r="F16" s="16">
        <v>56.9</v>
      </c>
      <c r="G16" s="16">
        <f t="shared" si="9"/>
        <v>27881</v>
      </c>
      <c r="H16" s="16">
        <v>40.2</v>
      </c>
      <c r="I16" s="16">
        <f t="shared" si="10"/>
        <v>19698</v>
      </c>
      <c r="J16" s="16">
        <f t="shared" si="5"/>
        <v>0</v>
      </c>
      <c r="K16" s="16">
        <f t="shared" si="6"/>
        <v>0</v>
      </c>
      <c r="L16" s="25"/>
      <c r="M16" s="25"/>
      <c r="N16" s="25"/>
      <c r="O16" s="25">
        <f t="shared" si="11"/>
        <v>0</v>
      </c>
      <c r="P16" s="25"/>
      <c r="Q16" s="25"/>
      <c r="R16" s="16"/>
      <c r="S16" s="16"/>
      <c r="T16" s="16"/>
      <c r="U16" s="16"/>
      <c r="V16" s="16"/>
      <c r="W16" s="26"/>
      <c r="X16" s="26"/>
    </row>
    <row r="17" spans="1:24" s="4" customFormat="1" ht="21" customHeight="1">
      <c r="A17" s="17" t="s">
        <v>29</v>
      </c>
      <c r="B17" s="14">
        <f t="shared" si="0"/>
        <v>35770</v>
      </c>
      <c r="C17" s="15">
        <f t="shared" si="1"/>
        <v>73</v>
      </c>
      <c r="D17" s="16">
        <f t="shared" si="2"/>
        <v>73</v>
      </c>
      <c r="E17" s="16">
        <f t="shared" si="3"/>
        <v>35770</v>
      </c>
      <c r="F17" s="16">
        <v>50.1</v>
      </c>
      <c r="G17" s="16">
        <f t="shared" si="9"/>
        <v>24549</v>
      </c>
      <c r="H17" s="16">
        <v>22.9</v>
      </c>
      <c r="I17" s="16">
        <f t="shared" si="10"/>
        <v>11221</v>
      </c>
      <c r="J17" s="16">
        <f t="shared" si="5"/>
        <v>0</v>
      </c>
      <c r="K17" s="16">
        <f t="shared" si="6"/>
        <v>0</v>
      </c>
      <c r="L17" s="25"/>
      <c r="M17" s="25"/>
      <c r="N17" s="25"/>
      <c r="O17" s="25">
        <f t="shared" si="11"/>
        <v>0</v>
      </c>
      <c r="P17" s="25"/>
      <c r="Q17" s="25"/>
      <c r="R17" s="16"/>
      <c r="S17" s="16"/>
      <c r="T17" s="16"/>
      <c r="U17" s="16"/>
      <c r="V17" s="16"/>
      <c r="W17" s="26"/>
      <c r="X17" s="26"/>
    </row>
    <row r="18" spans="1:24" s="4" customFormat="1" ht="21" customHeight="1">
      <c r="A18" s="17" t="s">
        <v>30</v>
      </c>
      <c r="B18" s="14">
        <f t="shared" si="0"/>
        <v>23765</v>
      </c>
      <c r="C18" s="15">
        <f t="shared" si="1"/>
        <v>48.5</v>
      </c>
      <c r="D18" s="16">
        <f t="shared" si="2"/>
        <v>48.5</v>
      </c>
      <c r="E18" s="16">
        <f t="shared" si="3"/>
        <v>23765</v>
      </c>
      <c r="F18" s="16">
        <v>44</v>
      </c>
      <c r="G18" s="16">
        <f t="shared" si="9"/>
        <v>21560</v>
      </c>
      <c r="H18" s="16">
        <v>4.5</v>
      </c>
      <c r="I18" s="16">
        <f t="shared" si="10"/>
        <v>2205</v>
      </c>
      <c r="J18" s="16">
        <f t="shared" si="5"/>
        <v>0</v>
      </c>
      <c r="K18" s="16">
        <f t="shared" si="6"/>
        <v>0</v>
      </c>
      <c r="L18" s="25"/>
      <c r="M18" s="25"/>
      <c r="N18" s="25"/>
      <c r="O18" s="25">
        <f t="shared" si="11"/>
        <v>0</v>
      </c>
      <c r="P18" s="25"/>
      <c r="Q18" s="25"/>
      <c r="R18" s="25"/>
      <c r="S18" s="25"/>
      <c r="T18" s="25"/>
      <c r="U18" s="25"/>
      <c r="V18" s="16"/>
      <c r="W18" s="26"/>
      <c r="X18" s="26"/>
    </row>
    <row r="19" spans="1:24" s="4" customFormat="1" ht="21" customHeight="1">
      <c r="A19" s="17" t="s">
        <v>31</v>
      </c>
      <c r="B19" s="14">
        <f t="shared" si="0"/>
        <v>19453</v>
      </c>
      <c r="C19" s="15">
        <f t="shared" si="1"/>
        <v>39.7</v>
      </c>
      <c r="D19" s="16">
        <f t="shared" si="2"/>
        <v>39.7</v>
      </c>
      <c r="E19" s="16">
        <f t="shared" si="3"/>
        <v>19453</v>
      </c>
      <c r="F19" s="16">
        <v>11.3</v>
      </c>
      <c r="G19" s="16">
        <f t="shared" si="9"/>
        <v>5537</v>
      </c>
      <c r="H19" s="16">
        <v>28.4</v>
      </c>
      <c r="I19" s="16">
        <f t="shared" si="10"/>
        <v>13916</v>
      </c>
      <c r="J19" s="16">
        <f t="shared" si="5"/>
        <v>0</v>
      </c>
      <c r="K19" s="16">
        <f t="shared" si="6"/>
        <v>0</v>
      </c>
      <c r="L19" s="25"/>
      <c r="M19" s="25"/>
      <c r="N19" s="25"/>
      <c r="O19" s="25">
        <f t="shared" si="11"/>
        <v>0</v>
      </c>
      <c r="P19" s="25"/>
      <c r="Q19" s="25"/>
      <c r="R19" s="16"/>
      <c r="S19" s="16"/>
      <c r="T19" s="16"/>
      <c r="U19" s="16"/>
      <c r="V19" s="16"/>
      <c r="W19" s="26"/>
      <c r="X19" s="26"/>
    </row>
    <row r="20" spans="1:24" s="4" customFormat="1" ht="21" customHeight="1">
      <c r="A20" s="17" t="s">
        <v>32</v>
      </c>
      <c r="B20" s="14">
        <f t="shared" si="0"/>
        <v>760000</v>
      </c>
      <c r="C20" s="15">
        <f t="shared" si="1"/>
        <v>4000</v>
      </c>
      <c r="D20" s="16">
        <f t="shared" si="2"/>
        <v>0</v>
      </c>
      <c r="E20" s="16"/>
      <c r="F20" s="16"/>
      <c r="G20" s="16">
        <f>F20*2450</f>
        <v>0</v>
      </c>
      <c r="H20" s="16"/>
      <c r="I20" s="16"/>
      <c r="J20" s="16">
        <f t="shared" si="5"/>
        <v>0</v>
      </c>
      <c r="K20" s="16">
        <f t="shared" si="6"/>
        <v>0</v>
      </c>
      <c r="L20" s="25"/>
      <c r="M20" s="25"/>
      <c r="N20" s="25"/>
      <c r="O20" s="25">
        <f t="shared" si="11"/>
        <v>0</v>
      </c>
      <c r="P20" s="25"/>
      <c r="Q20" s="25"/>
      <c r="R20" s="16"/>
      <c r="S20" s="16"/>
      <c r="T20" s="16">
        <v>3000</v>
      </c>
      <c r="U20" s="16">
        <v>570000</v>
      </c>
      <c r="V20" s="16">
        <v>1000</v>
      </c>
      <c r="W20" s="26">
        <v>190000</v>
      </c>
      <c r="X20" s="26"/>
    </row>
    <row r="21" spans="1:24" ht="21" customHeight="1">
      <c r="A21" s="17" t="s">
        <v>33</v>
      </c>
      <c r="B21" s="14">
        <f t="shared" si="0"/>
        <v>57720</v>
      </c>
      <c r="C21" s="15">
        <f t="shared" si="1"/>
        <v>0</v>
      </c>
      <c r="D21" s="16">
        <f t="shared" si="2"/>
        <v>0</v>
      </c>
      <c r="E21" s="16"/>
      <c r="F21" s="18"/>
      <c r="G21" s="16"/>
      <c r="H21" s="18"/>
      <c r="I21" s="18"/>
      <c r="J21" s="16">
        <f t="shared" si="5"/>
        <v>0</v>
      </c>
      <c r="K21" s="18"/>
      <c r="L21" s="18"/>
      <c r="M21" s="25"/>
      <c r="N21" s="18"/>
      <c r="O21" s="25">
        <f t="shared" si="11"/>
        <v>0</v>
      </c>
      <c r="P21" s="18"/>
      <c r="Q21" s="18"/>
      <c r="R21" s="18"/>
      <c r="S21" s="18"/>
      <c r="T21" s="18"/>
      <c r="U21" s="18"/>
      <c r="V21" s="26"/>
      <c r="W21" s="26"/>
      <c r="X21" s="26">
        <v>57720</v>
      </c>
    </row>
    <row r="22" spans="1:24" s="5" customFormat="1" ht="32.25" customHeight="1">
      <c r="A22" s="19" t="s">
        <v>34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56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</sheetData>
  <sheetProtection/>
  <mergeCells count="21">
    <mergeCell ref="A2:X2"/>
    <mergeCell ref="A4:C4"/>
    <mergeCell ref="U4:X4"/>
    <mergeCell ref="D6:S6"/>
    <mergeCell ref="D7:I7"/>
    <mergeCell ref="J7:S7"/>
    <mergeCell ref="D8:E8"/>
    <mergeCell ref="F8:G8"/>
    <mergeCell ref="H8:I8"/>
    <mergeCell ref="J8:K8"/>
    <mergeCell ref="L8:M8"/>
    <mergeCell ref="N8:O8"/>
    <mergeCell ref="P8:Q8"/>
    <mergeCell ref="R8:S8"/>
    <mergeCell ref="A22:X22"/>
    <mergeCell ref="A6:A9"/>
    <mergeCell ref="B6:B9"/>
    <mergeCell ref="C6:C9"/>
    <mergeCell ref="X6:X8"/>
    <mergeCell ref="T6:U8"/>
    <mergeCell ref="V6:W8"/>
  </mergeCells>
  <printOptions/>
  <pageMargins left="0.11805555555555555" right="0.07847222222222222" top="0.8659722222222223" bottom="0.2361111111111111" header="0.5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吴怡然妈妈</cp:lastModifiedBy>
  <cp:lastPrinted>2019-11-28T03:11:59Z</cp:lastPrinted>
  <dcterms:created xsi:type="dcterms:W3CDTF">2019-11-20T01:51:00Z</dcterms:created>
  <dcterms:modified xsi:type="dcterms:W3CDTF">2020-11-19T02:35:24Z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